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bcounty-my.sharepoint.com/personal/lmonell_cob_sbcounty_gov/Documents/HomeDrive/lmonell/Documents/CCBSA/Committees/Certification Committee/Application, Review and Certification Documents as of 2021/"/>
    </mc:Choice>
  </mc:AlternateContent>
  <xr:revisionPtr revIDLastSave="20" documentId="13_ncr:1_{E188D243-B0E2-41DA-B908-0E443948C81A}" xr6:coauthVersionLast="47" xr6:coauthVersionMax="47" xr10:uidLastSave="{6F19272D-1D12-4C9B-8B99-25027D606B9F}"/>
  <bookViews>
    <workbookView xWindow="795" yWindow="2025" windowWidth="22320" windowHeight="16185" tabRatio="617" xr2:uid="{FEDA1518-B0A2-4851-AA4D-FDFC26308ABA}"/>
  </bookViews>
  <sheets>
    <sheet name="Criteria" sheetId="4" r:id="rId1"/>
    <sheet name="Education" sheetId="5" r:id="rId2"/>
    <sheet name="Training Point Calculator-Tally" sheetId="6" r:id="rId3"/>
    <sheet name="Work Years-Tally"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4" i="7" l="1"/>
  <c r="E45" i="7"/>
  <c r="E46" i="7"/>
  <c r="E47" i="7"/>
  <c r="E48" i="7"/>
  <c r="E49" i="7"/>
  <c r="E50" i="7"/>
  <c r="E43" i="7"/>
  <c r="F8" i="6"/>
  <c r="F6" i="6"/>
  <c r="F7" i="6"/>
  <c r="F9" i="6"/>
  <c r="F10" i="6"/>
  <c r="F11" i="6"/>
  <c r="F12" i="6"/>
  <c r="F69" i="6"/>
  <c r="F70" i="6"/>
  <c r="F71" i="6"/>
  <c r="F72" i="6"/>
  <c r="F73" i="6"/>
  <c r="F74" i="6"/>
  <c r="F68" i="6"/>
  <c r="F67" i="6"/>
  <c r="F57" i="6"/>
  <c r="F58" i="6"/>
  <c r="F59" i="6"/>
  <c r="F60" i="6"/>
  <c r="F61" i="6"/>
  <c r="F62" i="6"/>
  <c r="F56" i="6"/>
  <c r="F55" i="6"/>
  <c r="F44" i="6"/>
  <c r="F45" i="6"/>
  <c r="F46" i="6"/>
  <c r="F47" i="6"/>
  <c r="F48" i="6"/>
  <c r="F49" i="6"/>
  <c r="F43" i="6"/>
  <c r="F42" i="6"/>
  <c r="F31" i="6"/>
  <c r="F32" i="6"/>
  <c r="F33" i="6"/>
  <c r="F34" i="6"/>
  <c r="F35" i="6"/>
  <c r="F36" i="6"/>
  <c r="F30" i="6"/>
  <c r="F29" i="6"/>
  <c r="F19" i="6"/>
  <c r="F20" i="6"/>
  <c r="F21" i="6"/>
  <c r="F22" i="6"/>
  <c r="F23" i="6"/>
  <c r="F24" i="6"/>
  <c r="F18" i="6"/>
  <c r="F17" i="6"/>
  <c r="F5" i="6"/>
  <c r="E7" i="7"/>
  <c r="C58" i="4" s="1"/>
  <c r="E6" i="7"/>
  <c r="C56" i="4" s="1"/>
  <c r="E21" i="7"/>
  <c r="E22" i="7"/>
  <c r="E23" i="7"/>
  <c r="E24" i="7"/>
  <c r="E25" i="7"/>
  <c r="E26" i="7"/>
  <c r="E27" i="7"/>
  <c r="E28" i="7"/>
  <c r="E29" i="7"/>
  <c r="E30" i="7"/>
  <c r="E31" i="7"/>
  <c r="E32" i="7"/>
  <c r="E33" i="7"/>
  <c r="E34" i="7"/>
  <c r="E35" i="7"/>
  <c r="E36" i="7"/>
  <c r="E37" i="7"/>
  <c r="E38" i="7"/>
  <c r="E20" i="7"/>
  <c r="E19" i="7"/>
  <c r="E57" i="7"/>
  <c r="C78" i="4" s="1"/>
  <c r="C36" i="4"/>
  <c r="C8" i="4"/>
  <c r="C35" i="4"/>
  <c r="C34" i="4"/>
  <c r="C33" i="4"/>
  <c r="C37" i="4" s="1"/>
  <c r="C15" i="4"/>
  <c r="C12" i="4"/>
  <c r="C10" i="4"/>
  <c r="E55" i="7"/>
  <c r="C76" i="4" s="1"/>
  <c r="E56" i="7"/>
  <c r="C77" i="4" s="1"/>
  <c r="E54" i="7"/>
  <c r="C75" i="4" s="1"/>
  <c r="E13" i="7"/>
  <c r="C66" i="4" s="1"/>
  <c r="E12" i="7"/>
  <c r="C64" i="4" s="1"/>
  <c r="E5" i="7"/>
  <c r="C54" i="4" s="1"/>
  <c r="E79" i="4"/>
  <c r="E68" i="4"/>
  <c r="E60" i="4"/>
  <c r="E37" i="4"/>
  <c r="E29" i="4"/>
  <c r="E17" i="4"/>
  <c r="F13" i="6" l="1"/>
  <c r="C21" i="4" s="1"/>
  <c r="E8" i="7"/>
  <c r="E51" i="7"/>
  <c r="C73" i="4" s="1"/>
  <c r="F75" i="6"/>
  <c r="C27" i="4" s="1"/>
  <c r="E82" i="4"/>
  <c r="E39" i="7"/>
  <c r="C72" i="4" s="1"/>
  <c r="F25" i="6"/>
  <c r="C22" i="4" s="1"/>
  <c r="F63" i="6"/>
  <c r="C25" i="4" s="1"/>
  <c r="F50" i="6"/>
  <c r="C24" i="4" s="1"/>
  <c r="F37" i="6"/>
  <c r="C23" i="4" s="1"/>
  <c r="C17" i="4"/>
  <c r="C60" i="4"/>
  <c r="E58" i="7"/>
  <c r="E14" i="7"/>
  <c r="C68" i="4" s="1"/>
  <c r="C79" i="4" l="1"/>
  <c r="C29" i="4"/>
  <c r="C8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Potter, Andrew</author>
  </authors>
  <commentList>
    <comment ref="D42" authorId="0" shapeId="0" xr:uid="{C4701452-1C71-45C7-8917-825C94D6BEE9}">
      <text>
        <r>
          <rPr>
            <sz val="9"/>
            <color indexed="81"/>
            <rFont val="Tahoma"/>
            <family val="2"/>
          </rPr>
          <t>Enter the number of hours for training sessions you conducted for each topic.</t>
        </r>
      </text>
    </comment>
  </commentList>
</comments>
</file>

<file path=xl/sharedStrings.xml><?xml version="1.0" encoding="utf-8"?>
<sst xmlns="http://schemas.openxmlformats.org/spreadsheetml/2006/main" count="218" uniqueCount="129">
  <si>
    <t>Points Awarded</t>
  </si>
  <si>
    <t>Months</t>
  </si>
  <si>
    <t xml:space="preserve">(Parliamentary Procedure, Notary, CACEO, etc.) </t>
  </si>
  <si>
    <r>
      <t>1.</t>
    </r>
    <r>
      <rPr>
        <b/>
        <sz val="7"/>
        <color theme="1"/>
        <rFont val="Times New Roman"/>
        <family val="1"/>
      </rPr>
      <t xml:space="preserve">     </t>
    </r>
    <r>
      <rPr>
        <b/>
        <sz val="10"/>
        <color theme="1"/>
        <rFont val="Arial"/>
        <family val="2"/>
      </rPr>
      <t>Education*</t>
    </r>
  </si>
  <si>
    <t>(40 points max)</t>
  </si>
  <si>
    <t>Estimated</t>
  </si>
  <si>
    <t>Points</t>
  </si>
  <si>
    <r>
      <t>a.</t>
    </r>
    <r>
      <rPr>
        <sz val="7"/>
        <color theme="1"/>
        <rFont val="Times New Roman"/>
        <family val="1"/>
      </rPr>
      <t xml:space="preserve">     </t>
    </r>
    <r>
      <rPr>
        <sz val="10"/>
        <color theme="1"/>
        <rFont val="Arial"/>
        <family val="2"/>
      </rPr>
      <t>Bachelor degree or higher in Public Administration or related field.</t>
    </r>
  </si>
  <si>
    <t xml:space="preserve">(40 points)  </t>
  </si>
  <si>
    <r>
      <t>b.</t>
    </r>
    <r>
      <rPr>
        <sz val="7"/>
        <color theme="1"/>
        <rFont val="Times New Roman"/>
        <family val="1"/>
      </rPr>
      <t xml:space="preserve">     </t>
    </r>
    <r>
      <rPr>
        <sz val="10"/>
        <color theme="1"/>
        <rFont val="Arial"/>
        <family val="2"/>
      </rPr>
      <t>Bachelor degree or higher in unrelated field plus 40 hours of training in areas 2 or 3 below.</t>
    </r>
  </si>
  <si>
    <t>(40 points)</t>
  </si>
  <si>
    <r>
      <t>c.</t>
    </r>
    <r>
      <rPr>
        <sz val="7"/>
        <color theme="1"/>
        <rFont val="Times New Roman"/>
        <family val="1"/>
      </rPr>
      <t xml:space="preserve">     </t>
    </r>
    <r>
      <rPr>
        <sz val="10"/>
        <color theme="1"/>
        <rFont val="Arial"/>
        <family val="2"/>
      </rPr>
      <t>Associate of Arts degree in Public Administration or related field plus 40 hours of training in areas 2 or 3 below.</t>
    </r>
  </si>
  <si>
    <t>(30 points)</t>
  </si>
  <si>
    <r>
      <t>d.</t>
    </r>
    <r>
      <rPr>
        <sz val="7"/>
        <color theme="1"/>
        <rFont val="Times New Roman"/>
        <family val="1"/>
      </rPr>
      <t xml:space="preserve">     </t>
    </r>
    <r>
      <rPr>
        <sz val="10"/>
        <color theme="1"/>
        <rFont val="Arial"/>
        <family val="2"/>
      </rPr>
      <t xml:space="preserve">College-level courses taken related to government, business or management. </t>
    </r>
  </si>
  <si>
    <t xml:space="preserve">(1 point per credit unit </t>
  </si>
  <si>
    <t>20 points max)</t>
  </si>
  <si>
    <t xml:space="preserve">Points Awarded </t>
  </si>
  <si>
    <t>(30 points max)</t>
  </si>
  <si>
    <r>
      <t>a.</t>
    </r>
    <r>
      <rPr>
        <sz val="7"/>
        <color theme="1"/>
        <rFont val="Times New Roman"/>
        <family val="1"/>
      </rPr>
      <t xml:space="preserve">     </t>
    </r>
    <r>
      <rPr>
        <sz val="10"/>
        <color theme="1"/>
        <rFont val="Arial"/>
        <family val="2"/>
      </rPr>
      <t>AAB trainings</t>
    </r>
  </si>
  <si>
    <r>
      <t>b.</t>
    </r>
    <r>
      <rPr>
        <sz val="7"/>
        <color theme="1"/>
        <rFont val="Times New Roman"/>
        <family val="1"/>
      </rPr>
      <t xml:space="preserve">     </t>
    </r>
    <r>
      <rPr>
        <sz val="10"/>
        <color theme="1"/>
        <rFont val="Arial"/>
        <family val="2"/>
      </rPr>
      <t>FPPC trainings</t>
    </r>
  </si>
  <si>
    <r>
      <t>c.</t>
    </r>
    <r>
      <rPr>
        <sz val="7"/>
        <color theme="1"/>
        <rFont val="Times New Roman"/>
        <family val="1"/>
      </rPr>
      <t xml:space="preserve">     </t>
    </r>
    <r>
      <rPr>
        <sz val="10"/>
        <color theme="1"/>
        <rFont val="Arial"/>
        <family val="2"/>
      </rPr>
      <t>Records management trainings</t>
    </r>
  </si>
  <si>
    <r>
      <t>f.</t>
    </r>
    <r>
      <rPr>
        <sz val="7"/>
        <color theme="1"/>
        <rFont val="Times New Roman"/>
        <family val="1"/>
      </rPr>
      <t xml:space="preserve">      </t>
    </r>
    <r>
      <rPr>
        <sz val="10"/>
        <color theme="1"/>
        <rFont val="Arial"/>
        <family val="2"/>
      </rPr>
      <t>Other relevant training</t>
    </r>
  </si>
  <si>
    <r>
      <t>3.</t>
    </r>
    <r>
      <rPr>
        <b/>
        <sz val="7"/>
        <color theme="1"/>
        <rFont val="Times New Roman"/>
        <family val="1"/>
      </rPr>
      <t xml:space="preserve">     </t>
    </r>
    <r>
      <rPr>
        <b/>
        <sz val="10"/>
        <color theme="1"/>
        <rFont val="Arial"/>
        <family val="2"/>
      </rPr>
      <t>Completion of specialized certificate program:</t>
    </r>
  </si>
  <si>
    <t>(20 points max)</t>
  </si>
  <si>
    <r>
      <t>a.</t>
    </r>
    <r>
      <rPr>
        <sz val="7"/>
        <color theme="1"/>
        <rFont val="Times New Roman"/>
        <family val="1"/>
      </rPr>
      <t xml:space="preserve">     </t>
    </r>
    <r>
      <rPr>
        <sz val="10"/>
        <color theme="1"/>
        <rFont val="Arial"/>
        <family val="2"/>
      </rPr>
      <t>California Technical Track for Clerks</t>
    </r>
  </si>
  <si>
    <t>(20 points)</t>
  </si>
  <si>
    <r>
      <t>b.</t>
    </r>
    <r>
      <rPr>
        <sz val="7"/>
        <color theme="1"/>
        <rFont val="Times New Roman"/>
        <family val="1"/>
      </rPr>
      <t xml:space="preserve">     </t>
    </r>
    <r>
      <rPr>
        <sz val="10"/>
        <color theme="1"/>
        <rFont val="Arial"/>
        <family val="2"/>
      </rPr>
      <t xml:space="preserve">CSAC Institute for Excellence in County Government  </t>
    </r>
  </si>
  <si>
    <r>
      <t>c.</t>
    </r>
    <r>
      <rPr>
        <sz val="7"/>
        <color theme="1"/>
        <rFont val="Times New Roman"/>
        <family val="1"/>
      </rPr>
      <t xml:space="preserve">     </t>
    </r>
    <r>
      <rPr>
        <sz val="10"/>
        <color theme="1"/>
        <rFont val="Arial"/>
        <family val="2"/>
      </rPr>
      <t>Master Municipal Clerk/Clerk of the Board Academy</t>
    </r>
  </si>
  <si>
    <t>For more information on the California Technical Tracks for Clerks Institute program, please contact Maureen Kane, Institute Director, at TTCwithkane@aol.com.</t>
  </si>
  <si>
    <t>For more information on the California State Association of Counties (CSAC) Institute for Excellence in County Government, please contact Chastity Benson, CSAC Training Institute Program Coordinator, at cbenson@counties.org or (916) 650-8130.</t>
  </si>
  <si>
    <r>
      <t xml:space="preserve">Experience/Leadership </t>
    </r>
    <r>
      <rPr>
        <sz val="14"/>
        <color theme="1"/>
        <rFont val="Arial"/>
        <family val="2"/>
      </rPr>
      <t>(50 Points)</t>
    </r>
  </si>
  <si>
    <r>
      <t>1.</t>
    </r>
    <r>
      <rPr>
        <b/>
        <sz val="7"/>
        <color theme="1"/>
        <rFont val="Times New Roman"/>
        <family val="1"/>
      </rPr>
      <t xml:space="preserve">     </t>
    </r>
    <r>
      <rPr>
        <b/>
        <sz val="10"/>
        <color theme="1"/>
        <rFont val="Arial"/>
        <family val="2"/>
      </rPr>
      <t>Tenure as Clerk:</t>
    </r>
  </si>
  <si>
    <t xml:space="preserve">Estimated </t>
  </si>
  <si>
    <t xml:space="preserve">Points </t>
  </si>
  <si>
    <t xml:space="preserve">(4 points per completed year </t>
  </si>
  <si>
    <t>40 points max)</t>
  </si>
  <si>
    <t xml:space="preserve">(3 points per completed year </t>
  </si>
  <si>
    <t>30 points max)</t>
  </si>
  <si>
    <r>
      <t>c.</t>
    </r>
    <r>
      <rPr>
        <sz val="7"/>
        <color theme="1"/>
        <rFont val="Times New Roman"/>
        <family val="1"/>
      </rPr>
      <t xml:space="preserve">     </t>
    </r>
    <r>
      <rPr>
        <sz val="10"/>
        <color theme="1"/>
        <rFont val="Arial"/>
        <family val="2"/>
      </rPr>
      <t>Part time Clerk of the Board, Chief or Principal Deputy*</t>
    </r>
  </si>
  <si>
    <t xml:space="preserve">(1 point per completed year </t>
  </si>
  <si>
    <r>
      <t>2.</t>
    </r>
    <r>
      <rPr>
        <b/>
        <sz val="7"/>
        <color theme="1"/>
        <rFont val="Times New Roman"/>
        <family val="1"/>
      </rPr>
      <t xml:space="preserve">     </t>
    </r>
    <r>
      <rPr>
        <b/>
        <sz val="10"/>
        <color theme="1"/>
        <rFont val="Arial"/>
        <family val="2"/>
      </rPr>
      <t>Other Work Experience**:</t>
    </r>
  </si>
  <si>
    <r>
      <t>a.</t>
    </r>
    <r>
      <rPr>
        <sz val="7"/>
        <color theme="1"/>
        <rFont val="Times New Roman"/>
        <family val="1"/>
      </rPr>
      <t xml:space="preserve">     </t>
    </r>
    <r>
      <rPr>
        <sz val="10"/>
        <color theme="1"/>
        <rFont val="Arial"/>
        <family val="2"/>
      </rPr>
      <t xml:space="preserve">Other full time administrative positions in government (local, state of federal) </t>
    </r>
  </si>
  <si>
    <t xml:space="preserve">(.5 point per completed year  </t>
  </si>
  <si>
    <t>10 points max)</t>
  </si>
  <si>
    <r>
      <t>b.</t>
    </r>
    <r>
      <rPr>
        <sz val="7"/>
        <color theme="1"/>
        <rFont val="Times New Roman"/>
        <family val="1"/>
      </rPr>
      <t xml:space="preserve">     </t>
    </r>
    <r>
      <rPr>
        <sz val="10"/>
        <color theme="1"/>
        <rFont val="Arial"/>
        <family val="2"/>
      </rPr>
      <t>Management positions in unrelated field</t>
    </r>
  </si>
  <si>
    <r>
      <t>3.</t>
    </r>
    <r>
      <rPr>
        <b/>
        <sz val="7"/>
        <color theme="1"/>
        <rFont val="Times New Roman"/>
        <family val="1"/>
      </rPr>
      <t xml:space="preserve">     </t>
    </r>
    <r>
      <rPr>
        <b/>
        <sz val="10"/>
        <color theme="1"/>
        <rFont val="Arial"/>
        <family val="2"/>
      </rPr>
      <t xml:space="preserve">Service to CCBSA Organization: </t>
    </r>
  </si>
  <si>
    <t>(25 points max)</t>
  </si>
  <si>
    <t>8 points max)</t>
  </si>
  <si>
    <t>Total Application Points Awarded</t>
  </si>
  <si>
    <t>*Other comparable positions within an organization such as Assistant Clerk, City Clerk, or Clerk of the Board for a Special District are acceptable.</t>
  </si>
  <si>
    <t xml:space="preserve">**Points will be prorated and awarded for partial years of service. </t>
  </si>
  <si>
    <t xml:space="preserve">***Points will be prorated and awarded by breakout session. </t>
  </si>
  <si>
    <t>Other Requirements</t>
  </si>
  <si>
    <t>CCBSA Certified Clerk of the Board Certification Criteria</t>
  </si>
  <si>
    <t>Education (50 Points)</t>
  </si>
  <si>
    <r>
      <t xml:space="preserve"> </t>
    </r>
    <r>
      <rPr>
        <sz val="10"/>
        <color theme="1"/>
        <rFont val="Wingdings"/>
        <charset val="2"/>
      </rPr>
      <t>¨</t>
    </r>
    <r>
      <rPr>
        <sz val="10"/>
        <color theme="1"/>
        <rFont val="Arial"/>
        <family val="2"/>
      </rPr>
      <t xml:space="preserve"> Letter of sponsorship from one of the following: </t>
    </r>
  </si>
  <si>
    <r>
      <rPr>
        <sz val="3"/>
        <color theme="1"/>
        <rFont val="Wingdings"/>
        <charset val="2"/>
      </rPr>
      <t xml:space="preserve"> </t>
    </r>
    <r>
      <rPr>
        <sz val="10"/>
        <color theme="1"/>
        <rFont val="Wingdings"/>
        <charset val="2"/>
      </rPr>
      <t>¨</t>
    </r>
    <r>
      <rPr>
        <sz val="10"/>
        <color theme="1"/>
        <rFont val="Arial"/>
        <family val="2"/>
      </rPr>
      <t xml:space="preserve"> Member in good standing of California Clerks of the Board of Supervisors Association.</t>
    </r>
  </si>
  <si>
    <r>
      <t xml:space="preserve">       ·  </t>
    </r>
    <r>
      <rPr>
        <sz val="10"/>
        <color theme="1"/>
        <rFont val="Arial"/>
        <family val="2"/>
      </rPr>
      <t>Previous COTB mentor</t>
    </r>
  </si>
  <si>
    <r>
      <t xml:space="preserve">       ·  </t>
    </r>
    <r>
      <rPr>
        <sz val="10"/>
        <color theme="1"/>
        <rFont val="Arial"/>
        <family val="2"/>
      </rPr>
      <t>Regional Chair specific to applicant’s region</t>
    </r>
  </si>
  <si>
    <r>
      <t xml:space="preserve">       ·  </t>
    </r>
    <r>
      <rPr>
        <sz val="10"/>
        <color theme="1"/>
        <rFont val="Arial"/>
        <family val="2"/>
      </rPr>
      <t>Certified COTB</t>
    </r>
  </si>
  <si>
    <t>40 points</t>
  </si>
  <si>
    <t>30 points</t>
  </si>
  <si>
    <t>20 points max</t>
  </si>
  <si>
    <t>1 point per credit unit  20 points max</t>
  </si>
  <si>
    <t xml:space="preserve">       2.       Subject Matter/COTB specific training </t>
  </si>
  <si>
    <t>See Next Tab for points calcuclation</t>
  </si>
  <si>
    <t>20 points</t>
  </si>
  <si>
    <t>40 points max</t>
  </si>
  <si>
    <r>
      <t>1.</t>
    </r>
    <r>
      <rPr>
        <b/>
        <sz val="7"/>
        <color theme="1"/>
        <rFont val="Times New Roman"/>
        <family val="1"/>
      </rPr>
      <t>   </t>
    </r>
    <r>
      <rPr>
        <b/>
        <sz val="10"/>
        <color theme="1"/>
        <rFont val="Arial"/>
        <family val="2"/>
      </rPr>
      <t>Education*</t>
    </r>
  </si>
  <si>
    <r>
      <t>2.</t>
    </r>
    <r>
      <rPr>
        <b/>
        <sz val="7"/>
        <color theme="1"/>
        <rFont val="Times New Roman"/>
        <family val="1"/>
      </rPr>
      <t>   </t>
    </r>
    <r>
      <rPr>
        <b/>
        <sz val="10"/>
        <color theme="1"/>
        <rFont val="Arial"/>
        <family val="2"/>
      </rPr>
      <t xml:space="preserve">Subject Matter/COTB specific training*: </t>
    </r>
  </si>
  <si>
    <r>
      <t>3.</t>
    </r>
    <r>
      <rPr>
        <b/>
        <sz val="7"/>
        <color theme="1"/>
        <rFont val="Times New Roman"/>
        <family val="1"/>
      </rPr>
      <t>   </t>
    </r>
    <r>
      <rPr>
        <b/>
        <sz val="10"/>
        <color theme="1"/>
        <rFont val="Arial"/>
        <family val="2"/>
      </rPr>
      <t>Completion of specialized certificate program:</t>
    </r>
  </si>
  <si>
    <t>Course Title</t>
  </si>
  <si>
    <t>Date</t>
  </si>
  <si>
    <r>
      <t>a.</t>
    </r>
    <r>
      <rPr>
        <b/>
        <sz val="7"/>
        <color theme="1"/>
        <rFont val="Times New Roman"/>
        <family val="1"/>
      </rPr>
      <t xml:space="preserve">     </t>
    </r>
    <r>
      <rPr>
        <b/>
        <sz val="10"/>
        <color theme="1"/>
        <rFont val="Arial"/>
        <family val="2"/>
      </rPr>
      <t>AAB trainings</t>
    </r>
  </si>
  <si>
    <t>TOTAL:</t>
  </si>
  <si>
    <r>
      <t>c.</t>
    </r>
    <r>
      <rPr>
        <b/>
        <sz val="7"/>
        <color theme="1"/>
        <rFont val="Times New Roman"/>
        <family val="1"/>
      </rPr>
      <t xml:space="preserve">     </t>
    </r>
    <r>
      <rPr>
        <b/>
        <sz val="10"/>
        <color theme="1"/>
        <rFont val="Arial"/>
        <family val="2"/>
      </rPr>
      <t>Records management trainings</t>
    </r>
  </si>
  <si>
    <r>
      <t>f.</t>
    </r>
    <r>
      <rPr>
        <b/>
        <sz val="7"/>
        <color theme="1"/>
        <rFont val="Times New Roman"/>
        <family val="1"/>
      </rPr>
      <t xml:space="preserve">      </t>
    </r>
    <r>
      <rPr>
        <b/>
        <sz val="10"/>
        <color theme="1"/>
        <rFont val="Arial"/>
        <family val="2"/>
      </rPr>
      <t>Other relevant training</t>
    </r>
  </si>
  <si>
    <t>Certified Clerk of the Board Subject Matter Training Points Calculator</t>
  </si>
  <si>
    <t>Certified Clerk of the Board Work Years Points Calculator</t>
  </si>
  <si>
    <t xml:space="preserve">a.     Full time Clerk of the Board, Chief or Principal Deputy with Management responsibilities* </t>
  </si>
  <si>
    <t>b.     Full time Clerk of the Board, Chief or Principal Deputy without Management responsibilities*</t>
  </si>
  <si>
    <t>c.     Part time Clerk of the Board, Chief or Principal Deputy*</t>
  </si>
  <si>
    <t>1. Tenure as Clerk</t>
  </si>
  <si>
    <t>Service</t>
  </si>
  <si>
    <t>Years</t>
  </si>
  <si>
    <t>2. Other Work Experience</t>
  </si>
  <si>
    <t xml:space="preserve">a.     Other full time administrative positions in government (local, state of federal) </t>
  </si>
  <si>
    <t>b.     Management positions in unrelated field</t>
  </si>
  <si>
    <t>3. Service to CCBSA Organization</t>
  </si>
  <si>
    <t>a.     Attendance at conferences/regional meetings.</t>
  </si>
  <si>
    <t>Hours</t>
  </si>
  <si>
    <t>Title of Session</t>
  </si>
  <si>
    <t>Other Services to CCBSA</t>
  </si>
  <si>
    <t>Enter Qualifying Points</t>
  </si>
  <si>
    <t>Minutes</t>
  </si>
  <si>
    <t>Name:</t>
  </si>
  <si>
    <t>County:</t>
  </si>
  <si>
    <r>
      <t>b.</t>
    </r>
    <r>
      <rPr>
        <b/>
        <sz val="7"/>
        <color theme="1"/>
        <rFont val="Times New Roman"/>
        <family val="1"/>
      </rPr>
      <t xml:space="preserve">     </t>
    </r>
    <r>
      <rPr>
        <b/>
        <sz val="10"/>
        <color theme="1"/>
        <rFont val="Arial"/>
        <family val="2"/>
      </rPr>
      <t>FPPC trainings</t>
    </r>
  </si>
  <si>
    <t>Be sure to remove example text before submitting</t>
  </si>
  <si>
    <t xml:space="preserve"> </t>
  </si>
  <si>
    <r>
      <t>d.</t>
    </r>
    <r>
      <rPr>
        <sz val="7"/>
        <color theme="1"/>
        <rFont val="Times New Roman"/>
        <family val="1"/>
      </rPr>
      <t xml:space="preserve">     </t>
    </r>
    <r>
      <rPr>
        <sz val="10"/>
        <color theme="1"/>
        <rFont val="Arial"/>
        <family val="2"/>
      </rPr>
      <t>NACo High Performance Leadership Academy</t>
    </r>
  </si>
  <si>
    <r>
      <t xml:space="preserve"> </t>
    </r>
    <r>
      <rPr>
        <sz val="10"/>
        <color theme="1"/>
        <rFont val="Wingdings"/>
        <charset val="2"/>
      </rPr>
      <t>¨</t>
    </r>
    <r>
      <rPr>
        <sz val="10"/>
        <color theme="1"/>
        <rFont val="Arial"/>
        <family val="2"/>
      </rPr>
      <t xml:space="preserve"> $50 non refundable processing fee (payable to the Association to cover costs of paperwork and certificate)</t>
    </r>
  </si>
  <si>
    <r>
      <t>a.</t>
    </r>
    <r>
      <rPr>
        <sz val="7"/>
        <color theme="1"/>
        <rFont val="Times New Roman"/>
        <family val="1"/>
      </rPr>
      <t xml:space="preserve">     </t>
    </r>
    <r>
      <rPr>
        <sz val="10"/>
        <color theme="1"/>
        <rFont val="Arial"/>
        <family val="2"/>
      </rPr>
      <t>Bachelor's degree or higher in Public Administration or related field.</t>
    </r>
  </si>
  <si>
    <r>
      <t>b.</t>
    </r>
    <r>
      <rPr>
        <sz val="7"/>
        <color theme="1"/>
        <rFont val="Times New Roman"/>
        <family val="1"/>
      </rPr>
      <t xml:space="preserve">     </t>
    </r>
    <r>
      <rPr>
        <sz val="10"/>
        <color theme="1"/>
        <rFont val="Arial"/>
        <family val="2"/>
      </rPr>
      <t>Bachelor's degree or higher in unrelated field plus 40 hours of training in areas 2 or 3 below.</t>
    </r>
  </si>
  <si>
    <t>(1 point per 2 hours)</t>
  </si>
  <si>
    <r>
      <t>d.</t>
    </r>
    <r>
      <rPr>
        <sz val="7"/>
        <color theme="1"/>
        <rFont val="Times New Roman"/>
        <family val="1"/>
      </rPr>
      <t xml:space="preserve">     </t>
    </r>
    <r>
      <rPr>
        <sz val="10"/>
        <color theme="1"/>
        <rFont val="Arial"/>
        <family val="2"/>
      </rPr>
      <t xml:space="preserve">Trainings taken and administered in your agency or community (courses taken related to government, business, or management, etc.) </t>
    </r>
  </si>
  <si>
    <r>
      <t>e.</t>
    </r>
    <r>
      <rPr>
        <sz val="7"/>
        <color theme="1"/>
        <rFont val="Times New Roman"/>
        <family val="1"/>
      </rPr>
      <t xml:space="preserve">     </t>
    </r>
    <r>
      <rPr>
        <sz val="10"/>
        <color theme="1"/>
        <rFont val="Arial"/>
        <family val="2"/>
      </rPr>
      <t xml:space="preserve">“Nuts &amp; Bolts” training </t>
    </r>
  </si>
  <si>
    <t xml:space="preserve">*To receive credit, a course must be academic, from an accredited institute, and related to the Clerk of the Board position. Related fields include, but are not limited to, public administration, urban affairs, government, political science, law, pre-law, history, economics, business administration, finance, accounting, computer science, psychology, or related social sciences. If you are in doubt about your degree or classes taken being accepted into this category, please send a complete set of transcripts or course description with this application. The Certification Committee will review and make the final determination. Points will be awarded on a prorated basis for partial classes or days. </t>
  </si>
  <si>
    <t xml:space="preserve">For more information on the Master Municipal Clerk/Clerk of the Board Academy offered by Miller Consulting, please contact Pamela Miller, Institute Director, at PMiller@millermcg.com.      </t>
  </si>
  <si>
    <t>For information on the NACo High Performance Leadership Academy, please contact Luke Afeman, Senior Director of Enrollment, at lukea@pdaleadership.com or (503) 908-5381.</t>
  </si>
  <si>
    <r>
      <t>a.</t>
    </r>
    <r>
      <rPr>
        <sz val="7"/>
        <color theme="1"/>
        <rFont val="Times New Roman"/>
        <family val="1"/>
      </rPr>
      <t xml:space="preserve">     </t>
    </r>
    <r>
      <rPr>
        <sz val="10"/>
        <color theme="1"/>
        <rFont val="Arial"/>
        <family val="2"/>
      </rPr>
      <t xml:space="preserve">Full time Clerk of the Board, Chief or Principal Deputy </t>
    </r>
    <r>
      <rPr>
        <u/>
        <sz val="10"/>
        <color theme="1"/>
        <rFont val="Arial"/>
        <family val="2"/>
      </rPr>
      <t>with</t>
    </r>
    <r>
      <rPr>
        <sz val="10"/>
        <color theme="1"/>
        <rFont val="Arial"/>
        <family val="2"/>
      </rPr>
      <t xml:space="preserve"> Management responsibilities* </t>
    </r>
  </si>
  <si>
    <r>
      <t>b.</t>
    </r>
    <r>
      <rPr>
        <sz val="7"/>
        <color theme="1"/>
        <rFont val="Times New Roman"/>
        <family val="1"/>
      </rPr>
      <t xml:space="preserve">     </t>
    </r>
    <r>
      <rPr>
        <sz val="10"/>
        <color theme="1"/>
        <rFont val="Arial"/>
        <family val="2"/>
      </rPr>
      <t xml:space="preserve">Full time Clerk of the Board, Chief or Principal Deputy </t>
    </r>
    <r>
      <rPr>
        <u/>
        <sz val="10"/>
        <color theme="1"/>
        <rFont val="Arial"/>
        <family val="2"/>
      </rPr>
      <t>without</t>
    </r>
    <r>
      <rPr>
        <sz val="10"/>
        <color theme="1"/>
        <rFont val="Arial"/>
        <family val="2"/>
      </rPr>
      <t xml:space="preserve"> Management responsibilities*</t>
    </r>
  </si>
  <si>
    <r>
      <t>a.</t>
    </r>
    <r>
      <rPr>
        <sz val="7"/>
        <color theme="1"/>
        <rFont val="Times New Roman"/>
        <family val="1"/>
      </rPr>
      <t xml:space="preserve">     </t>
    </r>
    <r>
      <rPr>
        <sz val="10"/>
        <color theme="1"/>
        <rFont val="Arial"/>
        <family val="2"/>
      </rPr>
      <t>Attendance at CCBSA conferences/regional meetings.***</t>
    </r>
  </si>
  <si>
    <t>(1 point per 2 hours;              .5 point per 1 hour session        10 points max)</t>
  </si>
  <si>
    <r>
      <t>b.</t>
    </r>
    <r>
      <rPr>
        <sz val="7"/>
        <color theme="1"/>
        <rFont val="Times New Roman"/>
        <family val="1"/>
      </rPr>
      <t xml:space="preserve">     </t>
    </r>
    <r>
      <rPr>
        <sz val="10"/>
        <color theme="1"/>
        <rFont val="Arial"/>
        <family val="2"/>
      </rPr>
      <t>Conduct training at an organization meeting (conference or regional meeting) ***</t>
    </r>
  </si>
  <si>
    <t>(1 point per 2 hour session;</t>
  </si>
  <si>
    <r>
      <t>c.</t>
    </r>
    <r>
      <rPr>
        <sz val="7"/>
        <color theme="1"/>
        <rFont val="Times New Roman"/>
        <family val="1"/>
      </rPr>
      <t xml:space="preserve">     </t>
    </r>
    <r>
      <rPr>
        <sz val="10"/>
        <color theme="1"/>
        <rFont val="Arial"/>
        <family val="2"/>
      </rPr>
      <t>Regional Chair</t>
    </r>
  </si>
  <si>
    <r>
      <t>d.</t>
    </r>
    <r>
      <rPr>
        <sz val="7"/>
        <color theme="1"/>
        <rFont val="Times New Roman"/>
        <family val="1"/>
      </rPr>
      <t xml:space="preserve">     </t>
    </r>
    <r>
      <rPr>
        <sz val="10"/>
        <color theme="1"/>
        <rFont val="Arial"/>
        <family val="2"/>
      </rPr>
      <t>Committee Member</t>
    </r>
  </si>
  <si>
    <r>
      <t>e.</t>
    </r>
    <r>
      <rPr>
        <sz val="7"/>
        <color theme="1"/>
        <rFont val="Times New Roman"/>
        <family val="1"/>
      </rPr>
      <t xml:space="preserve">      </t>
    </r>
    <r>
      <rPr>
        <sz val="10"/>
        <color theme="1"/>
        <rFont val="Arial"/>
        <family val="2"/>
      </rPr>
      <t>Officer</t>
    </r>
  </si>
  <si>
    <t>f.    Mentor</t>
  </si>
  <si>
    <t>(1 point for each completed year of any c-e - 10 points max)   Note: Committee must have met a least four times to receive full credit</t>
  </si>
  <si>
    <t xml:space="preserve">c.      Regional Chair </t>
  </si>
  <si>
    <t>d.     Committee Member</t>
  </si>
  <si>
    <t xml:space="preserve">e.     Officer </t>
  </si>
  <si>
    <t>f.      Mentor</t>
  </si>
  <si>
    <r>
      <t xml:space="preserve">b.     Conduct training at an organization meeting (conference or regional meeting) </t>
    </r>
    <r>
      <rPr>
        <b/>
        <sz val="9"/>
        <color theme="1"/>
        <rFont val="Calibri"/>
        <family val="2"/>
        <scheme val="minor"/>
      </rPr>
      <t>1 point for 2 hour session</t>
    </r>
  </si>
  <si>
    <r>
      <t>d.</t>
    </r>
    <r>
      <rPr>
        <b/>
        <sz val="7"/>
        <color theme="1"/>
        <rFont val="Times New Roman"/>
        <family val="1"/>
      </rPr>
      <t xml:space="preserve">     </t>
    </r>
    <r>
      <rPr>
        <b/>
        <sz val="10"/>
        <color theme="1"/>
        <rFont val="Arial"/>
        <family val="2"/>
      </rPr>
      <t xml:space="preserve">Trainings taken and administered in your agency or community </t>
    </r>
  </si>
  <si>
    <t>e.     "Nuts &amp; Bolts" training</t>
  </si>
  <si>
    <t>(2 points for each completed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</si>
</sst>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3">
    <font>
      <sz val="11"/>
      <color theme="1"/>
      <name val="Calibri"/>
      <family val="2"/>
      <scheme val="minor"/>
    </font>
    <font>
      <sz val="11"/>
      <color theme="1"/>
      <name val="Arial"/>
      <family val="2"/>
    </font>
    <font>
      <sz val="16"/>
      <color theme="1"/>
      <name val="Arial"/>
      <family val="2"/>
    </font>
    <font>
      <sz val="14"/>
      <color theme="1"/>
      <name val="Arial"/>
      <family val="2"/>
    </font>
    <font>
      <sz val="10"/>
      <color theme="1"/>
      <name val="Arial"/>
      <family val="2"/>
    </font>
    <font>
      <b/>
      <sz val="10"/>
      <color theme="1"/>
      <name val="Arial"/>
      <family val="2"/>
    </font>
    <font>
      <b/>
      <sz val="7"/>
      <color theme="1"/>
      <name val="Times New Roman"/>
      <family val="1"/>
    </font>
    <font>
      <sz val="7"/>
      <color theme="1"/>
      <name val="Times New Roman"/>
      <family val="1"/>
    </font>
    <font>
      <sz val="8"/>
      <color theme="1"/>
      <name val="Arial"/>
      <family val="2"/>
    </font>
    <font>
      <sz val="10"/>
      <color theme="1"/>
      <name val="Symbol"/>
      <family val="1"/>
      <charset val="2"/>
    </font>
    <font>
      <u/>
      <sz val="11"/>
      <color theme="10"/>
      <name val="Calibri"/>
      <family val="2"/>
      <scheme val="minor"/>
    </font>
    <font>
      <sz val="10"/>
      <color theme="1"/>
      <name val="Calibri"/>
      <family val="2"/>
      <scheme val="minor"/>
    </font>
    <font>
      <u/>
      <sz val="10"/>
      <color theme="10"/>
      <name val="Calibri"/>
      <family val="2"/>
      <scheme val="minor"/>
    </font>
    <font>
      <sz val="10"/>
      <color theme="1"/>
      <name val="Wingdings"/>
      <charset val="2"/>
    </font>
    <font>
      <sz val="10"/>
      <color theme="1"/>
      <name val="Arial"/>
      <family val="2"/>
      <charset val="2"/>
    </font>
    <font>
      <sz val="3"/>
      <color theme="1"/>
      <name val="Wingdings"/>
      <charset val="2"/>
    </font>
    <font>
      <b/>
      <sz val="11"/>
      <color theme="1"/>
      <name val="Calibri"/>
      <family val="2"/>
      <scheme val="minor"/>
    </font>
    <font>
      <b/>
      <sz val="14"/>
      <color theme="1"/>
      <name val="Calibri"/>
      <family val="2"/>
      <scheme val="minor"/>
    </font>
    <font>
      <sz val="11"/>
      <color theme="1"/>
      <name val="Calibri"/>
      <family val="2"/>
    </font>
    <font>
      <sz val="9"/>
      <color indexed="81"/>
      <name val="Tahoma"/>
      <family val="2"/>
    </font>
    <font>
      <b/>
      <sz val="11"/>
      <color theme="1"/>
      <name val="Arial"/>
      <family val="2"/>
    </font>
    <font>
      <b/>
      <sz val="9"/>
      <color theme="1"/>
      <name val="Calibri"/>
      <family val="2"/>
      <scheme val="minor"/>
    </font>
    <font>
      <u/>
      <sz val="10"/>
      <color theme="1"/>
      <name val="Arial"/>
      <family val="2"/>
    </font>
  </fonts>
  <fills count="4">
    <fill>
      <patternFill patternType="none"/>
    </fill>
    <fill>
      <patternFill patternType="gray125"/>
    </fill>
    <fill>
      <patternFill patternType="solid">
        <fgColor theme="7"/>
        <bgColor indexed="64"/>
      </patternFill>
    </fill>
    <fill>
      <patternFill patternType="solid">
        <fgColor theme="7" tint="0.79998168889431442"/>
        <bgColor indexed="64"/>
      </patternFill>
    </fill>
  </fills>
  <borders count="7">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10" fillId="0" borderId="0" applyNumberFormat="0" applyFill="0" applyBorder="0" applyAlignment="0" applyProtection="0"/>
  </cellStyleXfs>
  <cellXfs count="106">
    <xf numFmtId="0" fontId="0" fillId="0" borderId="0" xfId="0"/>
    <xf numFmtId="0" fontId="2"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wrapText="1" indent="3"/>
    </xf>
    <xf numFmtId="0" fontId="5" fillId="0" borderId="0" xfId="0" applyFont="1" applyAlignment="1">
      <alignment vertical="center" wrapText="1"/>
    </xf>
    <xf numFmtId="0" fontId="1" fillId="0" borderId="0" xfId="0" applyFont="1" applyAlignment="1">
      <alignment vertical="center" wrapText="1"/>
    </xf>
    <xf numFmtId="0" fontId="4" fillId="0" borderId="0" xfId="0" applyFont="1" applyAlignment="1">
      <alignment horizontal="left" vertical="center" wrapText="1" indent="5"/>
    </xf>
    <xf numFmtId="0" fontId="4" fillId="0" borderId="0" xfId="0" applyFont="1" applyAlignment="1">
      <alignment vertical="center" wrapText="1"/>
    </xf>
    <xf numFmtId="0" fontId="8" fillId="0" borderId="0" xfId="0" applyFont="1" applyAlignment="1">
      <alignment horizontal="left" vertical="center" wrapText="1" indent="10"/>
    </xf>
    <xf numFmtId="0" fontId="4" fillId="0" borderId="0" xfId="0" applyFont="1" applyAlignment="1">
      <alignment horizontal="right" vertical="center" wrapText="1"/>
    </xf>
    <xf numFmtId="0" fontId="4" fillId="0" borderId="0" xfId="0" applyFont="1" applyAlignment="1">
      <alignment horizontal="left" vertical="center" wrapText="1" indent="3"/>
    </xf>
    <xf numFmtId="0" fontId="4" fillId="0" borderId="0" xfId="0" applyFont="1" applyAlignment="1">
      <alignment horizontal="justify" vertical="center"/>
    </xf>
    <xf numFmtId="0" fontId="10" fillId="0" borderId="0" xfId="1" applyAlignment="1">
      <alignment horizontal="justify" vertical="center"/>
    </xf>
    <xf numFmtId="0" fontId="11" fillId="0" borderId="0" xfId="0" applyFont="1"/>
    <xf numFmtId="0" fontId="12" fillId="0" borderId="0" xfId="1" applyFont="1" applyAlignment="1">
      <alignment horizontal="left" vertical="center" wrapText="1"/>
    </xf>
    <xf numFmtId="0" fontId="0" fillId="0" borderId="0" xfId="0" applyAlignment="1">
      <alignment wrapText="1"/>
    </xf>
    <xf numFmtId="0" fontId="2" fillId="0" borderId="0" xfId="0" applyFont="1" applyAlignment="1">
      <alignment vertical="center" wrapText="1"/>
    </xf>
    <xf numFmtId="0" fontId="9"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xf numFmtId="0" fontId="5" fillId="0" borderId="0" xfId="0" applyFont="1" applyAlignment="1">
      <alignment horizontal="left" vertical="center" wrapText="1"/>
    </xf>
    <xf numFmtId="0" fontId="4" fillId="0" borderId="0" xfId="0" applyFont="1" applyAlignment="1">
      <alignment wrapText="1"/>
    </xf>
    <xf numFmtId="0" fontId="5" fillId="0" borderId="0" xfId="0" applyFont="1" applyAlignment="1">
      <alignment wrapText="1"/>
    </xf>
    <xf numFmtId="0" fontId="5" fillId="2" borderId="0" xfId="0" applyFont="1" applyFill="1" applyAlignment="1">
      <alignment vertical="center"/>
    </xf>
    <xf numFmtId="0" fontId="0" fillId="2" borderId="0" xfId="0" applyFill="1"/>
    <xf numFmtId="0" fontId="16" fillId="0" borderId="0" xfId="0" applyFont="1" applyAlignment="1">
      <alignment horizontal="right"/>
    </xf>
    <xf numFmtId="0" fontId="16" fillId="0" borderId="3" xfId="0" applyFont="1" applyBorder="1"/>
    <xf numFmtId="0" fontId="16" fillId="0" borderId="3" xfId="0" applyFont="1" applyBorder="1" applyAlignment="1">
      <alignment horizontal="right"/>
    </xf>
    <xf numFmtId="0" fontId="17" fillId="0" borderId="0" xfId="0" applyFont="1"/>
    <xf numFmtId="0" fontId="16" fillId="2" borderId="0" xfId="0" applyFont="1" applyFill="1"/>
    <xf numFmtId="2" fontId="4" fillId="0" borderId="1" xfId="0" applyNumberFormat="1" applyFont="1" applyBorder="1" applyAlignment="1">
      <alignment horizontal="center" wrapText="1"/>
    </xf>
    <xf numFmtId="2" fontId="4" fillId="0" borderId="0" xfId="0" applyNumberFormat="1" applyFont="1" applyAlignment="1">
      <alignment horizontal="center" wrapText="1"/>
    </xf>
    <xf numFmtId="2" fontId="5" fillId="0" borderId="0" xfId="0" applyNumberFormat="1" applyFont="1" applyAlignment="1">
      <alignment horizontal="center" wrapText="1"/>
    </xf>
    <xf numFmtId="2" fontId="4" fillId="0" borderId="2" xfId="0" applyNumberFormat="1" applyFont="1" applyBorder="1" applyAlignment="1">
      <alignment horizontal="center" wrapText="1"/>
    </xf>
    <xf numFmtId="2" fontId="5" fillId="0" borderId="1" xfId="0" applyNumberFormat="1" applyFont="1" applyBorder="1" applyAlignment="1">
      <alignment horizontal="center" wrapText="1"/>
    </xf>
    <xf numFmtId="0" fontId="0" fillId="0" borderId="3" xfId="0" applyBorder="1" applyAlignment="1">
      <alignment wrapText="1"/>
    </xf>
    <xf numFmtId="0" fontId="18" fillId="0" borderId="0" xfId="0" applyFont="1" applyAlignment="1">
      <alignment horizontal="left" vertical="top" wrapText="1"/>
    </xf>
    <xf numFmtId="0" fontId="18" fillId="0" borderId="0" xfId="0" applyFont="1" applyAlignment="1">
      <alignment vertical="center" wrapText="1"/>
    </xf>
    <xf numFmtId="0" fontId="0" fillId="0" borderId="3" xfId="0" applyBorder="1"/>
    <xf numFmtId="0" fontId="0" fillId="0" borderId="0" xfId="0" applyProtection="1">
      <protection locked="0"/>
    </xf>
    <xf numFmtId="0" fontId="0" fillId="2" borderId="0" xfId="0" applyFill="1" applyProtection="1">
      <protection locked="0"/>
    </xf>
    <xf numFmtId="0" fontId="16" fillId="0" borderId="3" xfId="0" applyFont="1" applyBorder="1" applyAlignment="1" applyProtection="1">
      <alignment horizontal="center"/>
      <protection locked="0"/>
    </xf>
    <xf numFmtId="1" fontId="0" fillId="0" borderId="0" xfId="0" applyNumberFormat="1" applyAlignment="1" applyProtection="1">
      <alignment horizontal="center"/>
      <protection locked="0"/>
    </xf>
    <xf numFmtId="1" fontId="0" fillId="0" borderId="3" xfId="0" applyNumberFormat="1" applyBorder="1" applyAlignment="1" applyProtection="1">
      <alignment horizontal="center"/>
      <protection locked="0"/>
    </xf>
    <xf numFmtId="0" fontId="16" fillId="0" borderId="0" xfId="0" applyFont="1" applyAlignment="1" applyProtection="1">
      <alignment horizontal="right"/>
      <protection locked="0"/>
    </xf>
    <xf numFmtId="0" fontId="16" fillId="2" borderId="0" xfId="0" applyFont="1" applyFill="1" applyProtection="1">
      <protection locked="0"/>
    </xf>
    <xf numFmtId="14" fontId="0" fillId="0" borderId="0" xfId="0" applyNumberFormat="1" applyAlignment="1" applyProtection="1">
      <alignment horizontal="center"/>
      <protection locked="0"/>
    </xf>
    <xf numFmtId="14" fontId="0" fillId="0" borderId="0" xfId="0" applyNumberFormat="1" applyProtection="1">
      <protection locked="0"/>
    </xf>
    <xf numFmtId="14" fontId="0" fillId="0" borderId="3" xfId="0" applyNumberFormat="1" applyBorder="1" applyProtection="1">
      <protection locked="0"/>
    </xf>
    <xf numFmtId="0" fontId="0" fillId="0" borderId="3" xfId="0" applyBorder="1" applyProtection="1">
      <protection locked="0"/>
    </xf>
    <xf numFmtId="0" fontId="18" fillId="0" borderId="0" xfId="0" applyFont="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0" xfId="0" applyFont="1" applyAlignment="1" applyProtection="1">
      <alignment vertical="center" wrapText="1"/>
      <protection locked="0"/>
    </xf>
    <xf numFmtId="0" fontId="16" fillId="3" borderId="0" xfId="0" applyFont="1" applyFill="1"/>
    <xf numFmtId="0" fontId="0" fillId="3" borderId="4" xfId="0" applyFill="1" applyBorder="1" applyProtection="1">
      <protection locked="0"/>
    </xf>
    <xf numFmtId="14" fontId="0" fillId="0" borderId="3" xfId="0" applyNumberFormat="1" applyBorder="1" applyAlignment="1" applyProtection="1">
      <alignment horizontal="center"/>
      <protection locked="0"/>
    </xf>
    <xf numFmtId="2" fontId="0" fillId="0" borderId="0" xfId="0" applyNumberFormat="1" applyAlignment="1" applyProtection="1">
      <alignment horizontal="center"/>
      <protection locked="0"/>
    </xf>
    <xf numFmtId="2" fontId="0" fillId="0" borderId="3" xfId="0" applyNumberFormat="1" applyBorder="1" applyAlignment="1" applyProtection="1">
      <alignment horizontal="center"/>
      <protection locked="0"/>
    </xf>
    <xf numFmtId="0" fontId="16" fillId="0" borderId="3" xfId="0" applyFont="1" applyBorder="1" applyAlignment="1">
      <alignment horizontal="center"/>
    </xf>
    <xf numFmtId="0" fontId="0" fillId="0" borderId="0" xfId="0" applyAlignment="1" applyProtection="1">
      <alignment horizontal="center"/>
      <protection locked="0"/>
    </xf>
    <xf numFmtId="0" fontId="0" fillId="0" borderId="3" xfId="0" applyBorder="1" applyAlignment="1" applyProtection="1">
      <alignment horizontal="center"/>
      <protection locked="0"/>
    </xf>
    <xf numFmtId="0" fontId="1" fillId="0" borderId="0" xfId="0" applyFont="1" applyAlignment="1">
      <alignment horizontal="right" vertical="center"/>
    </xf>
    <xf numFmtId="0" fontId="21" fillId="2" borderId="0" xfId="0" applyFont="1" applyFill="1" applyProtection="1">
      <protection locked="0"/>
    </xf>
    <xf numFmtId="164" fontId="0" fillId="0" borderId="0" xfId="0" applyNumberFormat="1"/>
    <xf numFmtId="164" fontId="0" fillId="0" borderId="0" xfId="0" applyNumberFormat="1" applyAlignment="1">
      <alignment horizontal="right"/>
    </xf>
    <xf numFmtId="164" fontId="0" fillId="0" borderId="3" xfId="0" applyNumberFormat="1" applyBorder="1" applyAlignment="1">
      <alignment horizontal="right"/>
    </xf>
    <xf numFmtId="164" fontId="0" fillId="2" borderId="0" xfId="0" applyNumberFormat="1" applyFill="1"/>
    <xf numFmtId="164" fontId="16" fillId="0" borderId="3" xfId="0" applyNumberFormat="1" applyFont="1" applyBorder="1" applyAlignment="1">
      <alignment horizontal="right"/>
    </xf>
    <xf numFmtId="164" fontId="16" fillId="2" borderId="0" xfId="0" applyNumberFormat="1" applyFont="1" applyFill="1"/>
    <xf numFmtId="164" fontId="1" fillId="0" borderId="0" xfId="0" applyNumberFormat="1" applyFont="1" applyAlignment="1">
      <alignment horizontal="right" vertical="center"/>
    </xf>
    <xf numFmtId="164" fontId="5" fillId="0" borderId="0" xfId="0" applyNumberFormat="1" applyFont="1" applyAlignment="1">
      <alignment vertical="center" wrapText="1"/>
    </xf>
    <xf numFmtId="164" fontId="4" fillId="0" borderId="0" xfId="0" applyNumberFormat="1" applyFont="1" applyAlignment="1">
      <alignment horizontal="center" wrapText="1"/>
    </xf>
    <xf numFmtId="164" fontId="4" fillId="0" borderId="1" xfId="0" applyNumberFormat="1" applyFont="1" applyBorder="1" applyAlignment="1">
      <alignment horizontal="center" wrapText="1"/>
    </xf>
    <xf numFmtId="164" fontId="4" fillId="0" borderId="2" xfId="0" applyNumberFormat="1" applyFont="1" applyBorder="1" applyAlignment="1">
      <alignment horizontal="center" wrapText="1"/>
    </xf>
    <xf numFmtId="164" fontId="5" fillId="0" borderId="0" xfId="0" applyNumberFormat="1" applyFont="1" applyAlignment="1">
      <alignment horizontal="center" wrapText="1"/>
    </xf>
    <xf numFmtId="164" fontId="11" fillId="0" borderId="0" xfId="0" applyNumberFormat="1" applyFont="1"/>
    <xf numFmtId="164" fontId="12" fillId="0" borderId="0" xfId="1" applyNumberFormat="1" applyFont="1" applyAlignment="1">
      <alignment horizontal="left" vertical="center" wrapText="1"/>
    </xf>
    <xf numFmtId="164" fontId="5" fillId="0" borderId="1" xfId="0" applyNumberFormat="1" applyFont="1" applyBorder="1" applyAlignment="1">
      <alignment horizontal="center" wrapText="1"/>
    </xf>
    <xf numFmtId="164" fontId="4" fillId="0" borderId="0" xfId="0" applyNumberFormat="1" applyFont="1" applyAlignment="1">
      <alignment horizontal="left" vertical="center" wrapText="1"/>
    </xf>
    <xf numFmtId="164" fontId="0" fillId="0" borderId="0" xfId="0" applyNumberFormat="1" applyAlignment="1">
      <alignment wrapText="1"/>
    </xf>
    <xf numFmtId="164" fontId="0" fillId="0" borderId="6" xfId="0" applyNumberFormat="1" applyBorder="1"/>
    <xf numFmtId="164" fontId="16" fillId="0" borderId="6" xfId="0" applyNumberFormat="1" applyFont="1" applyBorder="1"/>
    <xf numFmtId="0" fontId="4" fillId="0" borderId="0" xfId="0" applyFont="1" applyAlignment="1">
      <alignment horizontal="left" vertical="center" wrapText="1"/>
    </xf>
    <xf numFmtId="0" fontId="5" fillId="0" borderId="0" xfId="0" applyFont="1" applyAlignment="1">
      <alignment horizontal="left" vertical="center" wrapText="1" indent="3"/>
    </xf>
    <xf numFmtId="0" fontId="5" fillId="0" borderId="0" xfId="0" applyFont="1" applyAlignment="1">
      <alignment vertical="center" wrapText="1"/>
    </xf>
    <xf numFmtId="0" fontId="4" fillId="0" borderId="0" xfId="0" applyFont="1" applyAlignment="1">
      <alignment horizontal="left" vertical="center" wrapText="1" indent="5"/>
    </xf>
    <xf numFmtId="164" fontId="4" fillId="0" borderId="0" xfId="0" applyNumberFormat="1" applyFont="1" applyAlignment="1">
      <alignment horizontal="center" wrapText="1"/>
    </xf>
    <xf numFmtId="164" fontId="4" fillId="0" borderId="1" xfId="0" applyNumberFormat="1" applyFont="1" applyBorder="1" applyAlignment="1">
      <alignment horizontal="center" wrapText="1"/>
    </xf>
    <xf numFmtId="0" fontId="4" fillId="0" borderId="0" xfId="0" applyFont="1" applyAlignment="1">
      <alignment wrapText="1"/>
    </xf>
    <xf numFmtId="2" fontId="4" fillId="0" borderId="0" xfId="0" applyNumberFormat="1" applyFont="1" applyAlignment="1">
      <alignment horizontal="center" wrapText="1"/>
    </xf>
    <xf numFmtId="2" fontId="4" fillId="0" borderId="1" xfId="0" applyNumberFormat="1" applyFont="1" applyBorder="1" applyAlignment="1">
      <alignment horizontal="center" wrapText="1"/>
    </xf>
    <xf numFmtId="164" fontId="4" fillId="0" borderId="2" xfId="0" applyNumberFormat="1" applyFont="1" applyBorder="1" applyAlignment="1">
      <alignment horizontal="center" wrapText="1"/>
    </xf>
    <xf numFmtId="2" fontId="4" fillId="0" borderId="2" xfId="0" applyNumberFormat="1" applyFont="1" applyBorder="1" applyAlignment="1">
      <alignment horizontal="center" wrapText="1"/>
    </xf>
    <xf numFmtId="0" fontId="10" fillId="0" borderId="0" xfId="1" applyAlignment="1">
      <alignment horizontal="left" vertical="center" wrapText="1"/>
    </xf>
    <xf numFmtId="0" fontId="8" fillId="0" borderId="0" xfId="0" applyFont="1" applyAlignment="1">
      <alignment horizontal="left" vertical="center" wrapText="1" indent="10"/>
    </xf>
    <xf numFmtId="0" fontId="5" fillId="0" borderId="0" xfId="0" applyFont="1" applyAlignment="1">
      <alignment horizontal="left" vertical="center" wrapText="1" indent="2"/>
    </xf>
    <xf numFmtId="0" fontId="4" fillId="0" borderId="0" xfId="0" applyFont="1" applyAlignment="1">
      <alignment horizontal="right" wrapText="1"/>
    </xf>
    <xf numFmtId="0" fontId="14" fillId="0" borderId="0" xfId="0" applyFont="1" applyAlignment="1">
      <alignment horizontal="left" vertical="center" wrapText="1"/>
    </xf>
    <xf numFmtId="0" fontId="2" fillId="0" borderId="0" xfId="0" applyFont="1" applyAlignment="1">
      <alignment horizontal="right" vertical="center"/>
    </xf>
    <xf numFmtId="0" fontId="4" fillId="0" borderId="0" xfId="0" applyFont="1" applyAlignment="1">
      <alignment vertical="center" wrapText="1"/>
    </xf>
    <xf numFmtId="0" fontId="12" fillId="0" borderId="0" xfId="1"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horizontal="left" vertical="center" wrapText="1" indent="3"/>
    </xf>
    <xf numFmtId="0" fontId="20" fillId="0" borderId="3" xfId="0" applyFont="1" applyBorder="1" applyAlignment="1" applyProtection="1">
      <alignment horizontal="left" vertical="center"/>
      <protection locked="0"/>
    </xf>
    <xf numFmtId="0" fontId="20" fillId="0" borderId="5" xfId="0" applyFont="1"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0</xdr:row>
      <xdr:rowOff>38100</xdr:rowOff>
    </xdr:from>
    <xdr:to>
      <xdr:col>0</xdr:col>
      <xdr:colOff>1371600</xdr:colOff>
      <xdr:row>1</xdr:row>
      <xdr:rowOff>123825</xdr:rowOff>
    </xdr:to>
    <xdr:pic>
      <xdr:nvPicPr>
        <xdr:cNvPr id="2" name="Picture 1" descr="CCBSA Logo">
          <a:extLst>
            <a:ext uri="{FF2B5EF4-FFF2-40B4-BE49-F238E27FC236}">
              <a16:creationId xmlns:a16="http://schemas.microsoft.com/office/drawing/2014/main" id="{A9C02F05-5307-41F4-B4FB-70EC75DB97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38100"/>
          <a:ext cx="952500" cy="89535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Miller@millermcg.com" TargetMode="External"/><Relationship Id="rId2" Type="http://schemas.openxmlformats.org/officeDocument/2006/relationships/hyperlink" Target="mailto:cbenson@counties.org" TargetMode="External"/><Relationship Id="rId1" Type="http://schemas.openxmlformats.org/officeDocument/2006/relationships/hyperlink" Target="mailto:TTCwithkane@aol.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lukea@pdaleadership.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3C9C0-1059-49BB-B6B8-F50EF24717E6}">
  <dimension ref="A1:I97"/>
  <sheetViews>
    <sheetView tabSelected="1" zoomScaleNormal="100" workbookViewId="0">
      <selection activeCell="C37" sqref="C37:C38"/>
    </sheetView>
  </sheetViews>
  <sheetFormatPr defaultRowHeight="15"/>
  <cols>
    <col min="1" max="1" width="58.28515625" customWidth="1"/>
    <col min="2" max="2" width="26.42578125" customWidth="1"/>
    <col min="3" max="3" width="10.5703125" style="64" customWidth="1"/>
    <col min="4" max="4" width="3.140625" customWidth="1"/>
    <col min="5" max="5" width="10.5703125" customWidth="1"/>
  </cols>
  <sheetData>
    <row r="1" spans="1:5" ht="63.75" customHeight="1">
      <c r="A1" s="99" t="s">
        <v>53</v>
      </c>
      <c r="B1" s="99"/>
      <c r="C1" s="99"/>
      <c r="D1" s="99"/>
      <c r="E1" s="99"/>
    </row>
    <row r="2" spans="1:5">
      <c r="A2" s="62" t="s">
        <v>95</v>
      </c>
      <c r="B2" s="104"/>
      <c r="C2" s="104"/>
      <c r="D2" s="104"/>
      <c r="E2" s="104"/>
    </row>
    <row r="3" spans="1:5">
      <c r="A3" s="62" t="s">
        <v>96</v>
      </c>
      <c r="B3" s="105"/>
      <c r="C3" s="105"/>
      <c r="D3" s="105"/>
      <c r="E3" s="105"/>
    </row>
    <row r="4" spans="1:5">
      <c r="A4" s="62"/>
      <c r="B4" s="62"/>
      <c r="C4" s="70"/>
      <c r="D4" s="62"/>
      <c r="E4" s="62"/>
    </row>
    <row r="5" spans="1:5" ht="15" customHeight="1">
      <c r="A5" s="102" t="s">
        <v>54</v>
      </c>
      <c r="B5" s="102"/>
      <c r="C5" s="102"/>
      <c r="D5" s="102"/>
      <c r="E5" s="102"/>
    </row>
    <row r="6" spans="1:5" ht="15" customHeight="1">
      <c r="A6" s="84" t="s">
        <v>68</v>
      </c>
      <c r="B6" s="85" t="s">
        <v>4</v>
      </c>
      <c r="C6" s="71" t="s">
        <v>5</v>
      </c>
      <c r="D6" s="85"/>
      <c r="E6" s="85" t="s">
        <v>0</v>
      </c>
    </row>
    <row r="7" spans="1:5" ht="15" customHeight="1">
      <c r="A7" s="84"/>
      <c r="B7" s="85"/>
      <c r="C7" s="71" t="s">
        <v>6</v>
      </c>
      <c r="D7" s="85"/>
      <c r="E7" s="85"/>
    </row>
    <row r="8" spans="1:5" ht="15" customHeight="1">
      <c r="A8" s="86" t="s">
        <v>102</v>
      </c>
      <c r="B8" s="8"/>
      <c r="C8" s="87">
        <f>Education!C3</f>
        <v>0</v>
      </c>
      <c r="D8" s="89"/>
      <c r="E8" s="90"/>
    </row>
    <row r="9" spans="1:5" ht="15" customHeight="1" thickBot="1">
      <c r="A9" s="86"/>
      <c r="B9" s="8" t="s">
        <v>8</v>
      </c>
      <c r="C9" s="88"/>
      <c r="D9" s="89"/>
      <c r="E9" s="91"/>
    </row>
    <row r="10" spans="1:5" ht="15" customHeight="1">
      <c r="A10" s="86" t="s">
        <v>103</v>
      </c>
      <c r="B10" s="8"/>
      <c r="C10" s="92">
        <f>Education!C4</f>
        <v>0</v>
      </c>
      <c r="D10" s="89"/>
      <c r="E10" s="93"/>
    </row>
    <row r="11" spans="1:5" ht="15" customHeight="1" thickBot="1">
      <c r="A11" s="86"/>
      <c r="B11" s="8" t="s">
        <v>10</v>
      </c>
      <c r="C11" s="88"/>
      <c r="D11" s="89"/>
      <c r="E11" s="91"/>
    </row>
    <row r="12" spans="1:5" ht="15" customHeight="1">
      <c r="A12" s="86" t="s">
        <v>11</v>
      </c>
      <c r="B12" s="8"/>
      <c r="C12" s="92">
        <f>Education!C5</f>
        <v>0</v>
      </c>
      <c r="D12" s="89"/>
      <c r="E12" s="93"/>
    </row>
    <row r="13" spans="1:5" ht="15" customHeight="1">
      <c r="A13" s="86"/>
      <c r="B13" s="8"/>
      <c r="C13" s="87"/>
      <c r="D13" s="89"/>
      <c r="E13" s="90"/>
    </row>
    <row r="14" spans="1:5" ht="15" customHeight="1" thickBot="1">
      <c r="A14" s="86"/>
      <c r="B14" s="8" t="s">
        <v>12</v>
      </c>
      <c r="C14" s="88"/>
      <c r="D14" s="89"/>
      <c r="E14" s="91"/>
    </row>
    <row r="15" spans="1:5" ht="15" customHeight="1">
      <c r="A15" s="86" t="s">
        <v>13</v>
      </c>
      <c r="B15" s="8" t="s">
        <v>14</v>
      </c>
      <c r="C15" s="92">
        <f>Education!C6</f>
        <v>0</v>
      </c>
      <c r="D15" s="89"/>
      <c r="E15" s="93"/>
    </row>
    <row r="16" spans="1:5" ht="15" customHeight="1" thickBot="1">
      <c r="A16" s="86"/>
      <c r="B16" s="8" t="s">
        <v>15</v>
      </c>
      <c r="C16" s="88"/>
      <c r="D16" s="89"/>
      <c r="E16" s="91"/>
    </row>
    <row r="17" spans="1:5">
      <c r="A17" s="95"/>
      <c r="B17" s="97" t="s">
        <v>16</v>
      </c>
      <c r="C17" s="92">
        <f>MIN(40,(SUM(C8:C16)))</f>
        <v>0</v>
      </c>
      <c r="D17" s="89"/>
      <c r="E17" s="93" t="str">
        <f>IF(SUM(E8:E16)=0,"",SUM(E8:E16))</f>
        <v/>
      </c>
    </row>
    <row r="18" spans="1:5" ht="15.75" thickBot="1">
      <c r="A18" s="95"/>
      <c r="B18" s="97"/>
      <c r="C18" s="88"/>
      <c r="D18" s="89"/>
      <c r="E18" s="91"/>
    </row>
    <row r="19" spans="1:5">
      <c r="A19" s="9"/>
      <c r="B19" s="8"/>
      <c r="C19" s="72"/>
      <c r="D19" s="22"/>
      <c r="E19" s="34"/>
    </row>
    <row r="20" spans="1:5" ht="15" customHeight="1">
      <c r="A20" s="4" t="s">
        <v>69</v>
      </c>
      <c r="B20" s="5" t="s">
        <v>17</v>
      </c>
      <c r="C20" s="75"/>
      <c r="D20" s="23"/>
      <c r="E20" s="33"/>
    </row>
    <row r="21" spans="1:5" ht="15" customHeight="1" thickBot="1">
      <c r="A21" s="7" t="s">
        <v>18</v>
      </c>
      <c r="B21" s="8" t="s">
        <v>104</v>
      </c>
      <c r="C21" s="73">
        <f>'Training Point Calculator-Tally'!F13</f>
        <v>0</v>
      </c>
      <c r="D21" s="22"/>
      <c r="E21" s="31"/>
    </row>
    <row r="22" spans="1:5" ht="15" customHeight="1" thickBot="1">
      <c r="A22" s="7" t="s">
        <v>19</v>
      </c>
      <c r="B22" s="8" t="s">
        <v>104</v>
      </c>
      <c r="C22" s="73">
        <f>'Training Point Calculator-Tally'!F25</f>
        <v>0</v>
      </c>
      <c r="D22" s="22"/>
      <c r="E22" s="31"/>
    </row>
    <row r="23" spans="1:5" ht="15" customHeight="1" thickBot="1">
      <c r="A23" s="7" t="s">
        <v>20</v>
      </c>
      <c r="B23" s="8" t="s">
        <v>104</v>
      </c>
      <c r="C23" s="73">
        <f>'Training Point Calculator-Tally'!F37</f>
        <v>0.75</v>
      </c>
      <c r="D23" s="22"/>
      <c r="E23" s="31"/>
    </row>
    <row r="24" spans="1:5" ht="39" thickBot="1">
      <c r="A24" s="7" t="s">
        <v>105</v>
      </c>
      <c r="B24" s="8" t="s">
        <v>104</v>
      </c>
      <c r="C24" s="73">
        <f>'Training Point Calculator-Tally'!F50</f>
        <v>0</v>
      </c>
      <c r="D24" s="22"/>
      <c r="E24" s="31"/>
    </row>
    <row r="25" spans="1:5" ht="15" customHeight="1">
      <c r="A25" s="86" t="s">
        <v>106</v>
      </c>
      <c r="B25" s="8"/>
      <c r="C25" s="92">
        <f>'Training Point Calculator-Tally'!F63</f>
        <v>0</v>
      </c>
      <c r="D25" s="89"/>
      <c r="E25" s="93"/>
    </row>
    <row r="26" spans="1:5" ht="15" customHeight="1" thickBot="1">
      <c r="A26" s="86"/>
      <c r="B26" s="8" t="s">
        <v>104</v>
      </c>
      <c r="C26" s="88"/>
      <c r="D26" s="89"/>
      <c r="E26" s="91"/>
    </row>
    <row r="27" spans="1:5" ht="15" customHeight="1">
      <c r="A27" s="7" t="s">
        <v>21</v>
      </c>
      <c r="B27" s="8"/>
      <c r="C27" s="92">
        <f>'Training Point Calculator-Tally'!F75</f>
        <v>0</v>
      </c>
      <c r="D27" s="89"/>
      <c r="E27" s="93"/>
    </row>
    <row r="28" spans="1:5" ht="15" customHeight="1" thickBot="1">
      <c r="A28" s="7" t="s">
        <v>2</v>
      </c>
      <c r="B28" s="8" t="s">
        <v>104</v>
      </c>
      <c r="C28" s="88"/>
      <c r="D28" s="89"/>
      <c r="E28" s="91"/>
    </row>
    <row r="29" spans="1:5" ht="15" customHeight="1">
      <c r="A29" s="103"/>
      <c r="B29" s="97" t="s">
        <v>0</v>
      </c>
      <c r="C29" s="92">
        <f>MIN(30,(SUM(C21:C28)))</f>
        <v>0.75</v>
      </c>
      <c r="D29" s="89"/>
      <c r="E29" s="93" t="str">
        <f>IF(SUM(E20:E28)=0,"",SUM(E20:E28))</f>
        <v/>
      </c>
    </row>
    <row r="30" spans="1:5" ht="15" customHeight="1" thickBot="1">
      <c r="A30" s="103"/>
      <c r="B30" s="97"/>
      <c r="C30" s="88"/>
      <c r="D30" s="89"/>
      <c r="E30" s="91"/>
    </row>
    <row r="31" spans="1:5">
      <c r="A31" s="11"/>
      <c r="B31" s="8"/>
      <c r="C31" s="72"/>
      <c r="D31" s="22"/>
      <c r="E31" s="34"/>
    </row>
    <row r="32" spans="1:5" ht="15" customHeight="1">
      <c r="A32" s="4" t="s">
        <v>70</v>
      </c>
      <c r="B32" s="5" t="s">
        <v>23</v>
      </c>
      <c r="C32" s="75"/>
      <c r="D32" s="23"/>
      <c r="E32" s="33"/>
    </row>
    <row r="33" spans="1:5" ht="15" customHeight="1" thickBot="1">
      <c r="A33" s="7" t="s">
        <v>24</v>
      </c>
      <c r="B33" s="8" t="s">
        <v>25</v>
      </c>
      <c r="C33" s="73">
        <f>Education!C11</f>
        <v>0</v>
      </c>
      <c r="D33" s="22"/>
      <c r="E33" s="31"/>
    </row>
    <row r="34" spans="1:5" ht="15.75" thickBot="1">
      <c r="A34" s="7" t="s">
        <v>26</v>
      </c>
      <c r="B34" s="8" t="s">
        <v>25</v>
      </c>
      <c r="C34" s="73">
        <f>Education!C12</f>
        <v>0</v>
      </c>
      <c r="D34" s="22"/>
      <c r="E34" s="31"/>
    </row>
    <row r="35" spans="1:5" ht="15.75" thickBot="1">
      <c r="A35" s="7" t="s">
        <v>27</v>
      </c>
      <c r="B35" s="8" t="s">
        <v>25</v>
      </c>
      <c r="C35" s="73">
        <f>Education!C13</f>
        <v>0</v>
      </c>
      <c r="D35" s="22"/>
      <c r="E35" s="31"/>
    </row>
    <row r="36" spans="1:5" ht="15.75" thickBot="1">
      <c r="A36" s="7" t="s">
        <v>100</v>
      </c>
      <c r="B36" s="8" t="s">
        <v>25</v>
      </c>
      <c r="C36" s="73">
        <f>Education!C14</f>
        <v>0</v>
      </c>
      <c r="D36" s="22"/>
      <c r="E36" s="31"/>
    </row>
    <row r="37" spans="1:5">
      <c r="A37" s="86"/>
      <c r="B37" s="97" t="s">
        <v>0</v>
      </c>
      <c r="C37" s="92">
        <f>MIN(20,(SUM(C33:C36)))</f>
        <v>0</v>
      </c>
      <c r="D37" s="89"/>
      <c r="E37" s="93" t="str">
        <f>IF(SUM(E33:E35)=0,"",SUM(E33:E35))</f>
        <v/>
      </c>
    </row>
    <row r="38" spans="1:5" ht="15.75" thickBot="1">
      <c r="A38" s="86"/>
      <c r="B38" s="97"/>
      <c r="C38" s="88"/>
      <c r="D38" s="89"/>
      <c r="E38" s="91"/>
    </row>
    <row r="39" spans="1:5">
      <c r="A39" s="3"/>
    </row>
    <row r="40" spans="1:5" ht="77.25" customHeight="1">
      <c r="A40" s="100" t="s">
        <v>107</v>
      </c>
      <c r="B40" s="100"/>
      <c r="C40" s="100"/>
      <c r="D40" s="100"/>
      <c r="E40" s="100"/>
    </row>
    <row r="41" spans="1:5">
      <c r="A41" s="3"/>
      <c r="B41" s="14"/>
      <c r="C41" s="76"/>
      <c r="D41" s="14"/>
      <c r="E41" s="14"/>
    </row>
    <row r="42" spans="1:5" ht="24" customHeight="1">
      <c r="A42" s="101" t="s">
        <v>28</v>
      </c>
      <c r="B42" s="101"/>
      <c r="C42" s="101"/>
      <c r="D42" s="101"/>
      <c r="E42" s="101"/>
    </row>
    <row r="43" spans="1:5">
      <c r="A43" s="12"/>
      <c r="B43" s="14"/>
      <c r="C43" s="76"/>
      <c r="D43" s="14"/>
      <c r="E43" s="14"/>
    </row>
    <row r="44" spans="1:5" ht="24" customHeight="1">
      <c r="A44" s="101" t="s">
        <v>29</v>
      </c>
      <c r="B44" s="101"/>
      <c r="C44" s="101"/>
      <c r="D44" s="101"/>
      <c r="E44" s="101"/>
    </row>
    <row r="45" spans="1:5" ht="15" customHeight="1">
      <c r="A45" s="15"/>
      <c r="B45" s="15"/>
      <c r="C45" s="77"/>
      <c r="D45" s="15"/>
      <c r="E45" s="15"/>
    </row>
    <row r="46" spans="1:5" ht="24" customHeight="1">
      <c r="A46" s="101" t="s">
        <v>108</v>
      </c>
      <c r="B46" s="101"/>
      <c r="C46" s="101"/>
      <c r="D46" s="101"/>
      <c r="E46" s="101"/>
    </row>
    <row r="47" spans="1:5">
      <c r="A47" s="13"/>
    </row>
    <row r="48" spans="1:5" ht="29.25" customHeight="1">
      <c r="A48" s="94" t="s">
        <v>109</v>
      </c>
      <c r="B48" s="94"/>
      <c r="C48" s="94"/>
      <c r="D48" s="94"/>
      <c r="E48" s="94"/>
    </row>
    <row r="49" spans="1:5">
      <c r="A49" s="13"/>
    </row>
    <row r="50" spans="1:5" ht="20.25">
      <c r="A50" s="1" t="s">
        <v>30</v>
      </c>
    </row>
    <row r="51" spans="1:5" ht="12" customHeight="1">
      <c r="A51" s="2"/>
    </row>
    <row r="52" spans="1:5" ht="15" customHeight="1">
      <c r="A52" s="96" t="s">
        <v>31</v>
      </c>
      <c r="B52" s="85" t="s">
        <v>4</v>
      </c>
      <c r="C52" s="71" t="s">
        <v>32</v>
      </c>
      <c r="D52" s="85"/>
      <c r="E52" s="85" t="s">
        <v>0</v>
      </c>
    </row>
    <row r="53" spans="1:5" ht="15" customHeight="1">
      <c r="A53" s="96"/>
      <c r="B53" s="85"/>
      <c r="C53" s="71" t="s">
        <v>33</v>
      </c>
      <c r="D53" s="85"/>
      <c r="E53" s="85"/>
    </row>
    <row r="54" spans="1:5" ht="15" customHeight="1">
      <c r="A54" s="86" t="s">
        <v>110</v>
      </c>
      <c r="B54" s="8" t="s">
        <v>34</v>
      </c>
      <c r="C54" s="87">
        <f>'Work Years-Tally'!E5</f>
        <v>0</v>
      </c>
      <c r="D54" s="89"/>
      <c r="E54" s="90"/>
    </row>
    <row r="55" spans="1:5" ht="15" customHeight="1" thickBot="1">
      <c r="A55" s="86"/>
      <c r="B55" s="8" t="s">
        <v>35</v>
      </c>
      <c r="C55" s="88"/>
      <c r="D55" s="89"/>
      <c r="E55" s="91"/>
    </row>
    <row r="56" spans="1:5" ht="15" customHeight="1">
      <c r="A56" s="86" t="s">
        <v>111</v>
      </c>
      <c r="B56" s="8" t="s">
        <v>36</v>
      </c>
      <c r="C56" s="92">
        <f>'Work Years-Tally'!E6</f>
        <v>0</v>
      </c>
      <c r="D56" s="89"/>
      <c r="E56" s="93"/>
    </row>
    <row r="57" spans="1:5" ht="15" customHeight="1" thickBot="1">
      <c r="A57" s="86"/>
      <c r="B57" s="8" t="s">
        <v>37</v>
      </c>
      <c r="C57" s="88"/>
      <c r="D57" s="89"/>
      <c r="E57" s="91"/>
    </row>
    <row r="58" spans="1:5" ht="15" customHeight="1">
      <c r="A58" s="86" t="s">
        <v>38</v>
      </c>
      <c r="B58" s="8" t="s">
        <v>39</v>
      </c>
      <c r="C58" s="92">
        <f>'Work Years-Tally'!E7</f>
        <v>0</v>
      </c>
      <c r="D58" s="89"/>
      <c r="E58" s="93"/>
    </row>
    <row r="59" spans="1:5" ht="15" customHeight="1" thickBot="1">
      <c r="A59" s="86"/>
      <c r="B59" s="8" t="s">
        <v>15</v>
      </c>
      <c r="C59" s="88"/>
      <c r="D59" s="89"/>
      <c r="E59" s="91"/>
    </row>
    <row r="60" spans="1:5" ht="15" customHeight="1">
      <c r="A60" s="95"/>
      <c r="B60" s="97" t="s">
        <v>0</v>
      </c>
      <c r="C60" s="92">
        <f>SUM(C54:C59)</f>
        <v>0</v>
      </c>
      <c r="D60" s="89"/>
      <c r="E60" s="93" t="str">
        <f>IF(SUM(E54:E59)=0,"",SUM(E54:E59))</f>
        <v/>
      </c>
    </row>
    <row r="61" spans="1:5" ht="15" customHeight="1" thickBot="1">
      <c r="A61" s="95"/>
      <c r="B61" s="97"/>
      <c r="C61" s="88"/>
      <c r="D61" s="89"/>
      <c r="E61" s="91"/>
    </row>
    <row r="62" spans="1:5">
      <c r="A62" s="9"/>
      <c r="B62" s="8"/>
      <c r="C62" s="74"/>
      <c r="D62" s="22"/>
      <c r="E62" s="34"/>
    </row>
    <row r="63" spans="1:5" ht="15" customHeight="1">
      <c r="A63" s="4" t="s">
        <v>40</v>
      </c>
      <c r="B63" s="5" t="s">
        <v>23</v>
      </c>
      <c r="C63" s="72"/>
      <c r="D63" s="22"/>
      <c r="E63" s="32"/>
    </row>
    <row r="64" spans="1:5" ht="15" customHeight="1">
      <c r="A64" s="86" t="s">
        <v>41</v>
      </c>
      <c r="B64" s="8" t="s">
        <v>42</v>
      </c>
      <c r="C64" s="87">
        <f>'Work Years-Tally'!E12</f>
        <v>0</v>
      </c>
      <c r="D64" s="89"/>
      <c r="E64" s="90"/>
    </row>
    <row r="65" spans="1:5" ht="15" customHeight="1" thickBot="1">
      <c r="A65" s="86"/>
      <c r="B65" s="8" t="s">
        <v>43</v>
      </c>
      <c r="C65" s="88"/>
      <c r="D65" s="89"/>
      <c r="E65" s="91"/>
    </row>
    <row r="66" spans="1:5" ht="15" customHeight="1">
      <c r="A66" s="86" t="s">
        <v>44</v>
      </c>
      <c r="B66" s="8" t="s">
        <v>42</v>
      </c>
      <c r="C66" s="92">
        <f>'Work Years-Tally'!E13</f>
        <v>0</v>
      </c>
      <c r="D66" s="89"/>
      <c r="E66" s="93"/>
    </row>
    <row r="67" spans="1:5" ht="15" customHeight="1" thickBot="1">
      <c r="A67" s="86"/>
      <c r="B67" s="8" t="s">
        <v>43</v>
      </c>
      <c r="C67" s="88"/>
      <c r="D67" s="89"/>
      <c r="E67" s="91"/>
    </row>
    <row r="68" spans="1:5" ht="15" customHeight="1">
      <c r="A68" s="95"/>
      <c r="B68" s="97" t="s">
        <v>0</v>
      </c>
      <c r="C68" s="92">
        <f>'Work Years-Tally'!E14</f>
        <v>0</v>
      </c>
      <c r="D68" s="89"/>
      <c r="E68" s="93" t="str">
        <f>IF(SUM(E64:E67)=0,"",SUM(E64:E67))</f>
        <v/>
      </c>
    </row>
    <row r="69" spans="1:5" ht="15" customHeight="1" thickBot="1">
      <c r="A69" s="95"/>
      <c r="B69" s="97"/>
      <c r="C69" s="88"/>
      <c r="D69" s="89"/>
      <c r="E69" s="91"/>
    </row>
    <row r="70" spans="1:5" ht="13.5" customHeight="1">
      <c r="A70" s="9"/>
      <c r="B70" s="8"/>
      <c r="C70" s="74"/>
      <c r="D70" s="22"/>
      <c r="E70" s="34"/>
    </row>
    <row r="71" spans="1:5">
      <c r="A71" s="4" t="s">
        <v>45</v>
      </c>
      <c r="B71" s="5" t="s">
        <v>46</v>
      </c>
      <c r="C71" s="75"/>
      <c r="D71" s="23"/>
      <c r="E71" s="33"/>
    </row>
    <row r="72" spans="1:5" ht="39" thickBot="1">
      <c r="A72" s="7" t="s">
        <v>112</v>
      </c>
      <c r="B72" s="8" t="s">
        <v>113</v>
      </c>
      <c r="C72" s="73">
        <f>'Work Years-Tally'!E39</f>
        <v>0</v>
      </c>
      <c r="D72" s="22"/>
      <c r="E72" s="31"/>
    </row>
    <row r="73" spans="1:5" ht="15" customHeight="1">
      <c r="A73" s="86" t="s">
        <v>114</v>
      </c>
      <c r="B73" s="8" t="s">
        <v>115</v>
      </c>
      <c r="C73" s="92">
        <f>'Work Years-Tally'!E51</f>
        <v>0.5</v>
      </c>
      <c r="D73" s="89"/>
      <c r="E73" s="93"/>
    </row>
    <row r="74" spans="1:5" ht="15" customHeight="1" thickBot="1">
      <c r="A74" s="86"/>
      <c r="B74" s="8" t="s">
        <v>47</v>
      </c>
      <c r="C74" s="88"/>
      <c r="D74" s="89"/>
      <c r="E74" s="91"/>
    </row>
    <row r="75" spans="1:5" ht="39" customHeight="1" thickBot="1">
      <c r="A75" s="7" t="s">
        <v>116</v>
      </c>
      <c r="B75" s="83" t="s">
        <v>120</v>
      </c>
      <c r="C75" s="73">
        <f>'Work Years-Tally'!E54</f>
        <v>0</v>
      </c>
      <c r="D75" s="22"/>
      <c r="E75" s="31"/>
    </row>
    <row r="76" spans="1:5" ht="15.75" thickBot="1">
      <c r="A76" s="7" t="s">
        <v>117</v>
      </c>
      <c r="B76" s="83"/>
      <c r="C76" s="73">
        <f>'Work Years-Tally'!E55</f>
        <v>0</v>
      </c>
      <c r="D76" s="22"/>
      <c r="E76" s="31"/>
    </row>
    <row r="77" spans="1:5" ht="15.75" thickBot="1">
      <c r="A77" s="7" t="s">
        <v>118</v>
      </c>
      <c r="B77" s="83"/>
      <c r="C77" s="73">
        <f>'Work Years-Tally'!E56</f>
        <v>0</v>
      </c>
      <c r="D77" s="22"/>
      <c r="E77" s="31"/>
    </row>
    <row r="78" spans="1:5" ht="26.25" thickBot="1">
      <c r="A78" s="7" t="s">
        <v>119</v>
      </c>
      <c r="B78" s="19" t="s">
        <v>128</v>
      </c>
      <c r="C78" s="72">
        <f>'Work Years-Tally'!E57</f>
        <v>0</v>
      </c>
      <c r="D78" s="22"/>
      <c r="E78" s="32"/>
    </row>
    <row r="79" spans="1:5">
      <c r="A79" s="86"/>
      <c r="B79" s="97" t="s">
        <v>0</v>
      </c>
      <c r="C79" s="92">
        <f>IF(SUM(C72:C77)=0,"",SUM(C72:C77))</f>
        <v>0.5</v>
      </c>
      <c r="D79" s="89"/>
      <c r="E79" s="93" t="str">
        <f>IF(SUM(E72:E77)=0,"",SUM(E72:E77))</f>
        <v/>
      </c>
    </row>
    <row r="80" spans="1:5" ht="15.75" thickBot="1">
      <c r="A80" s="86"/>
      <c r="B80" s="97"/>
      <c r="C80" s="88"/>
      <c r="D80" s="89"/>
      <c r="E80" s="91"/>
    </row>
    <row r="81" spans="1:9">
      <c r="A81" s="7"/>
      <c r="B81" s="10"/>
      <c r="C81" s="72"/>
      <c r="D81" s="22"/>
      <c r="E81" s="32"/>
    </row>
    <row r="82" spans="1:9" ht="26.25" thickBot="1">
      <c r="A82" s="7"/>
      <c r="B82" s="10" t="s">
        <v>48</v>
      </c>
      <c r="C82" s="78">
        <f>SUM(C17,C29,C37,C60,C68,C79)</f>
        <v>1.25</v>
      </c>
      <c r="D82" s="23"/>
      <c r="E82" s="35" t="str">
        <f>IF(SUM(E17,E29,E37,E60,E68,E79)=0,"",SUM(E17,E29,E37,E60,E68,E79))</f>
        <v/>
      </c>
    </row>
    <row r="83" spans="1:9">
      <c r="A83" s="2"/>
    </row>
    <row r="84" spans="1:9" s="16" customFormat="1" ht="24" customHeight="1">
      <c r="A84" s="83" t="s">
        <v>49</v>
      </c>
      <c r="B84" s="83"/>
      <c r="C84" s="83"/>
      <c r="D84" s="83"/>
      <c r="E84" s="83"/>
    </row>
    <row r="85" spans="1:9" s="16" customFormat="1" ht="9.75" customHeight="1">
      <c r="A85" s="19"/>
      <c r="B85" s="19"/>
      <c r="C85" s="79"/>
      <c r="D85" s="19"/>
      <c r="E85" s="19"/>
    </row>
    <row r="86" spans="1:9" s="16" customFormat="1">
      <c r="A86" s="83" t="s">
        <v>50</v>
      </c>
      <c r="B86" s="83"/>
      <c r="C86" s="83"/>
      <c r="D86" s="83"/>
      <c r="E86" s="83"/>
      <c r="I86" s="16" t="s">
        <v>99</v>
      </c>
    </row>
    <row r="87" spans="1:9" s="16" customFormat="1" ht="9.75" customHeight="1">
      <c r="A87" s="19"/>
      <c r="B87" s="19"/>
      <c r="C87" s="79"/>
      <c r="D87" s="19"/>
      <c r="E87" s="19"/>
    </row>
    <row r="88" spans="1:9" s="16" customFormat="1">
      <c r="A88" s="83" t="s">
        <v>51</v>
      </c>
      <c r="B88" s="83"/>
      <c r="C88" s="83"/>
      <c r="D88" s="83"/>
      <c r="E88" s="83"/>
    </row>
    <row r="89" spans="1:9" s="16" customFormat="1" ht="9.75" customHeight="1">
      <c r="A89" s="6"/>
      <c r="C89" s="80"/>
    </row>
    <row r="90" spans="1:9" s="16" customFormat="1" ht="20.25">
      <c r="A90" s="17" t="s">
        <v>52</v>
      </c>
      <c r="C90" s="80"/>
    </row>
    <row r="91" spans="1:9" s="16" customFormat="1" ht="9.75" customHeight="1">
      <c r="A91" s="8"/>
      <c r="C91" s="80"/>
    </row>
    <row r="92" spans="1:9" s="16" customFormat="1">
      <c r="A92" s="98" t="s">
        <v>56</v>
      </c>
      <c r="B92" s="83"/>
      <c r="C92" s="83"/>
      <c r="D92" s="83"/>
      <c r="E92" s="83"/>
    </row>
    <row r="93" spans="1:9" s="16" customFormat="1">
      <c r="A93" s="8" t="s">
        <v>55</v>
      </c>
      <c r="C93" s="80"/>
    </row>
    <row r="94" spans="1:9" s="16" customFormat="1">
      <c r="A94" s="18" t="s">
        <v>57</v>
      </c>
      <c r="C94" s="80"/>
    </row>
    <row r="95" spans="1:9" s="16" customFormat="1">
      <c r="A95" s="18" t="s">
        <v>58</v>
      </c>
      <c r="C95" s="80"/>
    </row>
    <row r="96" spans="1:9" s="16" customFormat="1">
      <c r="A96" s="18" t="s">
        <v>59</v>
      </c>
      <c r="C96" s="80"/>
    </row>
    <row r="97" spans="1:5" s="16" customFormat="1">
      <c r="A97" s="83" t="s">
        <v>101</v>
      </c>
      <c r="B97" s="83"/>
      <c r="C97" s="83"/>
      <c r="D97" s="83"/>
      <c r="E97" s="83"/>
    </row>
  </sheetData>
  <sheetProtection algorithmName="SHA-512" hashValue="uAI1wy/hMIOWhYtnggtOCWSdBOHtbSTNt7AvEBWwSEUFr1135P/BUTdgtK3hjupOtFhyaQ5cicqYLzN6u59XvA==" saltValue="oewGWq6D3FwA7Y88/KJzdA==" spinCount="100000" sheet="1" objects="1" scenarios="1"/>
  <mergeCells count="100">
    <mergeCell ref="B2:E2"/>
    <mergeCell ref="B3:E3"/>
    <mergeCell ref="B29:B30"/>
    <mergeCell ref="B37:B38"/>
    <mergeCell ref="B17:B18"/>
    <mergeCell ref="D25:D26"/>
    <mergeCell ref="E25:E26"/>
    <mergeCell ref="C27:C28"/>
    <mergeCell ref="D27:D28"/>
    <mergeCell ref="E27:E28"/>
    <mergeCell ref="D12:D14"/>
    <mergeCell ref="E12:E14"/>
    <mergeCell ref="C15:C16"/>
    <mergeCell ref="D15:D16"/>
    <mergeCell ref="E15:E16"/>
    <mergeCell ref="A84:E84"/>
    <mergeCell ref="A86:E86"/>
    <mergeCell ref="E37:E38"/>
    <mergeCell ref="A25:A26"/>
    <mergeCell ref="C25:C26"/>
    <mergeCell ref="A73:A74"/>
    <mergeCell ref="C73:C74"/>
    <mergeCell ref="D73:D74"/>
    <mergeCell ref="E73:E74"/>
    <mergeCell ref="A79:A80"/>
    <mergeCell ref="C79:C80"/>
    <mergeCell ref="D79:D80"/>
    <mergeCell ref="E79:E80"/>
    <mergeCell ref="B79:B80"/>
    <mergeCell ref="A66:A67"/>
    <mergeCell ref="C66:C67"/>
    <mergeCell ref="A88:E88"/>
    <mergeCell ref="A92:E92"/>
    <mergeCell ref="A97:E97"/>
    <mergeCell ref="A1:E1"/>
    <mergeCell ref="A40:E40"/>
    <mergeCell ref="A42:E42"/>
    <mergeCell ref="A44:E44"/>
    <mergeCell ref="A46:E46"/>
    <mergeCell ref="A5:E5"/>
    <mergeCell ref="A29:A30"/>
    <mergeCell ref="C29:C30"/>
    <mergeCell ref="D29:D30"/>
    <mergeCell ref="E29:E30"/>
    <mergeCell ref="A37:A38"/>
    <mergeCell ref="C37:C38"/>
    <mergeCell ref="D37:D38"/>
    <mergeCell ref="D66:D67"/>
    <mergeCell ref="E66:E67"/>
    <mergeCell ref="A68:A69"/>
    <mergeCell ref="C68:C69"/>
    <mergeCell ref="D68:D69"/>
    <mergeCell ref="E68:E69"/>
    <mergeCell ref="B68:B69"/>
    <mergeCell ref="A60:A61"/>
    <mergeCell ref="C60:C61"/>
    <mergeCell ref="D60:D61"/>
    <mergeCell ref="E60:E61"/>
    <mergeCell ref="A64:A65"/>
    <mergeCell ref="C64:C65"/>
    <mergeCell ref="D64:D65"/>
    <mergeCell ref="E64:E65"/>
    <mergeCell ref="B60:B61"/>
    <mergeCell ref="A56:A57"/>
    <mergeCell ref="C56:C57"/>
    <mergeCell ref="D56:D57"/>
    <mergeCell ref="E56:E57"/>
    <mergeCell ref="A58:A59"/>
    <mergeCell ref="C58:C59"/>
    <mergeCell ref="D58:D59"/>
    <mergeCell ref="E58:E59"/>
    <mergeCell ref="A52:A53"/>
    <mergeCell ref="B52:B53"/>
    <mergeCell ref="D52:D53"/>
    <mergeCell ref="E52:E53"/>
    <mergeCell ref="A54:A55"/>
    <mergeCell ref="C54:C55"/>
    <mergeCell ref="D54:D55"/>
    <mergeCell ref="E54:E55"/>
    <mergeCell ref="A48:E48"/>
    <mergeCell ref="A17:A18"/>
    <mergeCell ref="C17:C18"/>
    <mergeCell ref="D17:D18"/>
    <mergeCell ref="E17:E18"/>
    <mergeCell ref="B75:B77"/>
    <mergeCell ref="A6:A7"/>
    <mergeCell ref="B6:B7"/>
    <mergeCell ref="D6:D7"/>
    <mergeCell ref="E6:E7"/>
    <mergeCell ref="A8:A9"/>
    <mergeCell ref="C8:C9"/>
    <mergeCell ref="D8:D9"/>
    <mergeCell ref="E8:E9"/>
    <mergeCell ref="A10:A11"/>
    <mergeCell ref="C10:C11"/>
    <mergeCell ref="D10:D11"/>
    <mergeCell ref="E10:E11"/>
    <mergeCell ref="A12:A14"/>
    <mergeCell ref="C12:C14"/>
    <mergeCell ref="A15:A16"/>
  </mergeCells>
  <hyperlinks>
    <hyperlink ref="A42" r:id="rId1" display="mailto:TTCwithkane@aol.com" xr:uid="{96B05EEB-E2A4-4B0C-A240-BF68E80BF41B}"/>
    <hyperlink ref="A44" r:id="rId2" display="mailto:cbenson@counties.org" xr:uid="{59292367-979F-49F6-BE85-EE69E633E049}"/>
    <hyperlink ref="A46" r:id="rId3" display="mailto:PMiller@millermcg.com" xr:uid="{D918E998-E095-4888-AFA4-C48B7E151865}"/>
    <hyperlink ref="A48" r:id="rId4" display="mailto:lukea@pdaleadership.com" xr:uid="{AB525185-8C1E-4688-BD07-04BEF2E4EA68}"/>
  </hyperlinks>
  <pageMargins left="0.25" right="0.25" top="0.25" bottom="0.25" header="0.3" footer="0.3"/>
  <pageSetup scale="95" orientation="portrait" horizontalDpi="4294967293" r:id="rId5"/>
  <headerFooter>
    <oddFooter>&amp;R&amp;8
Revised 12/8/21</oddFooter>
  </headerFooter>
  <rowBreaks count="1" manualBreakCount="1">
    <brk id="46" max="16383"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5E2-8ADB-42AC-9242-B0F1F2016A55}">
  <dimension ref="A2:C14"/>
  <sheetViews>
    <sheetView workbookViewId="0">
      <selection activeCell="C14" sqref="C14"/>
    </sheetView>
  </sheetViews>
  <sheetFormatPr defaultRowHeight="15"/>
  <cols>
    <col min="1" max="1" width="46.7109375" customWidth="1"/>
    <col min="2" max="2" width="21.140625" customWidth="1"/>
    <col min="3" max="3" width="21.7109375" bestFit="1" customWidth="1"/>
  </cols>
  <sheetData>
    <row r="2" spans="1:3">
      <c r="A2" s="4" t="s">
        <v>3</v>
      </c>
      <c r="B2" s="20" t="s">
        <v>67</v>
      </c>
      <c r="C2" s="54" t="s">
        <v>93</v>
      </c>
    </row>
    <row r="3" spans="1:3" ht="25.5">
      <c r="A3" s="7" t="s">
        <v>7</v>
      </c>
      <c r="B3" s="8" t="s">
        <v>60</v>
      </c>
      <c r="C3" s="55"/>
    </row>
    <row r="4" spans="1:3" ht="25.5">
      <c r="A4" s="7" t="s">
        <v>9</v>
      </c>
      <c r="B4" s="8" t="s">
        <v>60</v>
      </c>
      <c r="C4" s="55"/>
    </row>
    <row r="5" spans="1:3" ht="38.25">
      <c r="A5" s="7" t="s">
        <v>11</v>
      </c>
      <c r="B5" s="8" t="s">
        <v>61</v>
      </c>
      <c r="C5" s="55"/>
    </row>
    <row r="6" spans="1:3" ht="25.5">
      <c r="A6" s="7" t="s">
        <v>13</v>
      </c>
      <c r="B6" s="8" t="s">
        <v>63</v>
      </c>
      <c r="C6" s="55"/>
    </row>
    <row r="7" spans="1:3">
      <c r="A7" s="7"/>
      <c r="B7" s="8"/>
    </row>
    <row r="8" spans="1:3" ht="25.5">
      <c r="A8" s="21" t="s">
        <v>64</v>
      </c>
      <c r="B8" s="8" t="s">
        <v>65</v>
      </c>
    </row>
    <row r="9" spans="1:3">
      <c r="B9" s="8"/>
    </row>
    <row r="10" spans="1:3" ht="25.5">
      <c r="A10" s="4" t="s">
        <v>22</v>
      </c>
      <c r="B10" s="5" t="s">
        <v>62</v>
      </c>
    </row>
    <row r="11" spans="1:3">
      <c r="A11" s="7" t="s">
        <v>24</v>
      </c>
      <c r="B11" s="8" t="s">
        <v>66</v>
      </c>
      <c r="C11" s="55"/>
    </row>
    <row r="12" spans="1:3" ht="25.5">
      <c r="A12" s="7" t="s">
        <v>26</v>
      </c>
      <c r="B12" s="8" t="s">
        <v>66</v>
      </c>
      <c r="C12" s="55"/>
    </row>
    <row r="13" spans="1:3" ht="25.5">
      <c r="A13" s="7" t="s">
        <v>27</v>
      </c>
      <c r="B13" s="8" t="s">
        <v>66</v>
      </c>
      <c r="C13" s="55"/>
    </row>
    <row r="14" spans="1:3" ht="25.5">
      <c r="A14" s="7" t="s">
        <v>100</v>
      </c>
      <c r="B14" s="8" t="s">
        <v>66</v>
      </c>
      <c r="C14" s="55"/>
    </row>
  </sheetData>
  <sheetProtection algorithmName="SHA-512" hashValue="JuwdE/mCJ2Di+twBdjOvLYjRDhpsP4T7KRsAA3FiaUBNHqtCITS1Q9y8QBc+7yzZDiI5i3xoCY0MevMatPqeWw==" saltValue="Q0aHH30N+XCuBFA8+DdsOw==" spinCount="100000" sheet="1" objects="1" scenarios="1"/>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9F504-B01F-4F91-9997-3259EC982672}">
  <sheetPr>
    <pageSetUpPr fitToPage="1"/>
  </sheetPr>
  <dimension ref="A1:F75"/>
  <sheetViews>
    <sheetView zoomScaleNormal="100" workbookViewId="0">
      <selection activeCell="F29" sqref="F29"/>
    </sheetView>
  </sheetViews>
  <sheetFormatPr defaultRowHeight="15"/>
  <cols>
    <col min="1" max="1" width="4.5703125" customWidth="1"/>
    <col min="2" max="2" width="51.28515625" customWidth="1"/>
    <col min="3" max="3" width="11.42578125" customWidth="1"/>
    <col min="4" max="4" width="19" bestFit="1" customWidth="1"/>
    <col min="5" max="5" width="8.42578125" bestFit="1" customWidth="1"/>
    <col min="6" max="6" width="9.5703125" bestFit="1" customWidth="1"/>
  </cols>
  <sheetData>
    <row r="1" spans="1:6" ht="18.75">
      <c r="A1" s="29" t="s">
        <v>77</v>
      </c>
    </row>
    <row r="3" spans="1:6">
      <c r="A3" s="24" t="s">
        <v>73</v>
      </c>
      <c r="B3" s="25"/>
      <c r="C3" s="63" t="s">
        <v>98</v>
      </c>
      <c r="D3" s="25"/>
      <c r="E3" s="25"/>
      <c r="F3" s="25"/>
    </row>
    <row r="4" spans="1:6">
      <c r="A4" s="3"/>
      <c r="B4" s="27" t="s">
        <v>71</v>
      </c>
      <c r="C4" s="27" t="s">
        <v>72</v>
      </c>
      <c r="D4" s="59" t="s">
        <v>90</v>
      </c>
      <c r="E4" s="59" t="s">
        <v>94</v>
      </c>
      <c r="F4" s="28" t="s">
        <v>6</v>
      </c>
    </row>
    <row r="5" spans="1:6">
      <c r="A5" s="3"/>
      <c r="B5" s="40"/>
      <c r="C5" s="48"/>
      <c r="D5" s="60"/>
      <c r="E5" s="60"/>
      <c r="F5" s="65">
        <f>(D5*60+E5)/120</f>
        <v>0</v>
      </c>
    </row>
    <row r="6" spans="1:6">
      <c r="A6" s="3"/>
      <c r="B6" s="40"/>
      <c r="C6" s="40"/>
      <c r="D6" s="60"/>
      <c r="E6" s="60"/>
      <c r="F6" s="65">
        <f t="shared" ref="F6:F12" si="0">(D6*60+E6)/120</f>
        <v>0</v>
      </c>
    </row>
    <row r="7" spans="1:6">
      <c r="A7" s="3"/>
      <c r="B7" s="40"/>
      <c r="C7" s="40"/>
      <c r="D7" s="60"/>
      <c r="E7" s="60"/>
      <c r="F7" s="65">
        <f t="shared" si="0"/>
        <v>0</v>
      </c>
    </row>
    <row r="8" spans="1:6">
      <c r="A8" s="3"/>
      <c r="B8" s="40"/>
      <c r="C8" s="40"/>
      <c r="D8" s="60"/>
      <c r="E8" s="60"/>
      <c r="F8" s="65">
        <f t="shared" si="0"/>
        <v>0</v>
      </c>
    </row>
    <row r="9" spans="1:6">
      <c r="A9" s="3"/>
      <c r="B9" s="40"/>
      <c r="C9" s="40"/>
      <c r="D9" s="60"/>
      <c r="E9" s="60"/>
      <c r="F9" s="65">
        <f t="shared" si="0"/>
        <v>0</v>
      </c>
    </row>
    <row r="10" spans="1:6">
      <c r="A10" s="3"/>
      <c r="B10" s="40"/>
      <c r="C10" s="40"/>
      <c r="D10" s="60"/>
      <c r="E10" s="60"/>
      <c r="F10" s="65">
        <f t="shared" si="0"/>
        <v>0</v>
      </c>
    </row>
    <row r="11" spans="1:6">
      <c r="A11" s="3"/>
      <c r="B11" s="40"/>
      <c r="C11" s="40"/>
      <c r="D11" s="60"/>
      <c r="E11" s="60"/>
      <c r="F11" s="65">
        <f t="shared" si="0"/>
        <v>0</v>
      </c>
    </row>
    <row r="12" spans="1:6">
      <c r="A12" s="3"/>
      <c r="B12" s="50"/>
      <c r="C12" s="50"/>
      <c r="D12" s="61"/>
      <c r="E12" s="61"/>
      <c r="F12" s="65">
        <f t="shared" si="0"/>
        <v>0</v>
      </c>
    </row>
    <row r="13" spans="1:6">
      <c r="A13" s="3"/>
      <c r="D13" s="26" t="s">
        <v>74</v>
      </c>
      <c r="E13" s="26"/>
      <c r="F13" s="81">
        <f>SUM(F5:F12)</f>
        <v>0</v>
      </c>
    </row>
    <row r="14" spans="1:6">
      <c r="A14" s="3"/>
    </row>
    <row r="15" spans="1:6">
      <c r="A15" s="24" t="s">
        <v>97</v>
      </c>
      <c r="B15" s="25"/>
      <c r="C15" s="63" t="s">
        <v>98</v>
      </c>
      <c r="D15" s="25"/>
      <c r="E15" s="25"/>
      <c r="F15" s="25"/>
    </row>
    <row r="16" spans="1:6">
      <c r="A16" s="3"/>
      <c r="B16" s="27" t="s">
        <v>71</v>
      </c>
      <c r="C16" s="27" t="s">
        <v>72</v>
      </c>
      <c r="D16" s="59" t="s">
        <v>90</v>
      </c>
      <c r="E16" s="59" t="s">
        <v>94</v>
      </c>
      <c r="F16" s="28" t="s">
        <v>6</v>
      </c>
    </row>
    <row r="17" spans="1:6">
      <c r="A17" s="3"/>
      <c r="B17" s="40"/>
      <c r="C17" s="48"/>
      <c r="D17" s="60"/>
      <c r="E17" s="60"/>
      <c r="F17" s="65">
        <f>(D17*60+E17)/120</f>
        <v>0</v>
      </c>
    </row>
    <row r="18" spans="1:6">
      <c r="A18" s="3"/>
      <c r="B18" s="40"/>
      <c r="C18" s="40"/>
      <c r="D18" s="60"/>
      <c r="E18" s="60"/>
      <c r="F18" s="65">
        <f>(D18*60+E18)/120</f>
        <v>0</v>
      </c>
    </row>
    <row r="19" spans="1:6">
      <c r="A19" s="3"/>
      <c r="B19" s="40"/>
      <c r="C19" s="40"/>
      <c r="D19" s="60"/>
      <c r="E19" s="60"/>
      <c r="F19" s="65">
        <f t="shared" ref="F19:F24" si="1">(D19*60+E19)/120</f>
        <v>0</v>
      </c>
    </row>
    <row r="20" spans="1:6">
      <c r="A20" s="3"/>
      <c r="B20" s="40"/>
      <c r="C20" s="40"/>
      <c r="D20" s="60"/>
      <c r="E20" s="60"/>
      <c r="F20" s="65">
        <f t="shared" si="1"/>
        <v>0</v>
      </c>
    </row>
    <row r="21" spans="1:6">
      <c r="A21" s="3"/>
      <c r="B21" s="40"/>
      <c r="C21" s="40"/>
      <c r="D21" s="60"/>
      <c r="E21" s="60"/>
      <c r="F21" s="65">
        <f t="shared" si="1"/>
        <v>0</v>
      </c>
    </row>
    <row r="22" spans="1:6">
      <c r="A22" s="3"/>
      <c r="B22" s="40"/>
      <c r="C22" s="40"/>
      <c r="D22" s="60"/>
      <c r="E22" s="60"/>
      <c r="F22" s="65">
        <f t="shared" si="1"/>
        <v>0</v>
      </c>
    </row>
    <row r="23" spans="1:6">
      <c r="A23" s="3"/>
      <c r="B23" s="40"/>
      <c r="C23" s="40"/>
      <c r="D23" s="60"/>
      <c r="E23" s="60"/>
      <c r="F23" s="65">
        <f t="shared" si="1"/>
        <v>0</v>
      </c>
    </row>
    <row r="24" spans="1:6">
      <c r="A24" s="3"/>
      <c r="B24" s="50"/>
      <c r="C24" s="50"/>
      <c r="D24" s="61"/>
      <c r="E24" s="61"/>
      <c r="F24" s="65">
        <f t="shared" si="1"/>
        <v>0</v>
      </c>
    </row>
    <row r="25" spans="1:6">
      <c r="A25" s="3"/>
      <c r="D25" s="26" t="s">
        <v>74</v>
      </c>
      <c r="E25" s="26"/>
      <c r="F25" s="81">
        <f>SUM(F17:F24)</f>
        <v>0</v>
      </c>
    </row>
    <row r="26" spans="1:6">
      <c r="A26" s="3"/>
    </row>
    <row r="27" spans="1:6">
      <c r="A27" s="24" t="s">
        <v>75</v>
      </c>
      <c r="B27" s="30"/>
      <c r="C27" s="63" t="s">
        <v>98</v>
      </c>
      <c r="D27" s="30"/>
      <c r="E27" s="30"/>
      <c r="F27" s="30"/>
    </row>
    <row r="28" spans="1:6">
      <c r="A28" s="3"/>
      <c r="B28" s="27" t="s">
        <v>71</v>
      </c>
      <c r="C28" s="27" t="s">
        <v>72</v>
      </c>
      <c r="D28" s="59" t="s">
        <v>90</v>
      </c>
      <c r="E28" s="59" t="s">
        <v>94</v>
      </c>
      <c r="F28" s="28" t="s">
        <v>6</v>
      </c>
    </row>
    <row r="29" spans="1:6">
      <c r="A29" s="3"/>
      <c r="B29" s="40"/>
      <c r="C29" s="48"/>
      <c r="D29" s="60">
        <v>1</v>
      </c>
      <c r="E29" s="60">
        <v>30</v>
      </c>
      <c r="F29" s="65">
        <f>(D29*60+E29)/120</f>
        <v>0.75</v>
      </c>
    </row>
    <row r="30" spans="1:6">
      <c r="A30" s="3"/>
      <c r="B30" s="40"/>
      <c r="C30" s="40"/>
      <c r="D30" s="60"/>
      <c r="E30" s="60"/>
      <c r="F30" s="65">
        <f>(D30*60+E30)/120</f>
        <v>0</v>
      </c>
    </row>
    <row r="31" spans="1:6">
      <c r="A31" s="3"/>
      <c r="B31" s="40"/>
      <c r="C31" s="40"/>
      <c r="D31" s="60"/>
      <c r="E31" s="60"/>
      <c r="F31" s="65">
        <f t="shared" ref="F31:F36" si="2">(D31*60+E31)/120</f>
        <v>0</v>
      </c>
    </row>
    <row r="32" spans="1:6">
      <c r="A32" s="3"/>
      <c r="B32" s="40"/>
      <c r="C32" s="40"/>
      <c r="D32" s="60"/>
      <c r="E32" s="60"/>
      <c r="F32" s="65">
        <f t="shared" si="2"/>
        <v>0</v>
      </c>
    </row>
    <row r="33" spans="1:6">
      <c r="A33" s="3"/>
      <c r="B33" s="40"/>
      <c r="C33" s="40"/>
      <c r="D33" s="60"/>
      <c r="E33" s="60"/>
      <c r="F33" s="65">
        <f t="shared" si="2"/>
        <v>0</v>
      </c>
    </row>
    <row r="34" spans="1:6">
      <c r="A34" s="3"/>
      <c r="B34" s="40"/>
      <c r="C34" s="40"/>
      <c r="D34" s="60"/>
      <c r="E34" s="60"/>
      <c r="F34" s="65">
        <f t="shared" si="2"/>
        <v>0</v>
      </c>
    </row>
    <row r="35" spans="1:6">
      <c r="A35" s="3"/>
      <c r="B35" s="40"/>
      <c r="C35" s="40"/>
      <c r="D35" s="60"/>
      <c r="E35" s="60"/>
      <c r="F35" s="65">
        <f t="shared" si="2"/>
        <v>0</v>
      </c>
    </row>
    <row r="36" spans="1:6">
      <c r="A36" s="3"/>
      <c r="B36" s="50"/>
      <c r="C36" s="50"/>
      <c r="D36" s="61"/>
      <c r="E36" s="61"/>
      <c r="F36" s="65">
        <f t="shared" si="2"/>
        <v>0</v>
      </c>
    </row>
    <row r="37" spans="1:6">
      <c r="A37" s="3"/>
      <c r="D37" s="26" t="s">
        <v>74</v>
      </c>
      <c r="E37" s="26"/>
      <c r="F37" s="81">
        <f>SUM(F29:F36)</f>
        <v>0.75</v>
      </c>
    </row>
    <row r="38" spans="1:6">
      <c r="A38" s="3"/>
    </row>
    <row r="39" spans="1:6">
      <c r="A39" s="24" t="s">
        <v>126</v>
      </c>
      <c r="B39" s="30"/>
      <c r="C39" s="30"/>
      <c r="D39" s="30"/>
      <c r="E39" s="30"/>
      <c r="F39" s="30"/>
    </row>
    <row r="40" spans="1:6">
      <c r="A40" s="24"/>
      <c r="B40" s="30"/>
      <c r="C40" s="63" t="s">
        <v>98</v>
      </c>
      <c r="D40" s="30"/>
      <c r="E40" s="30"/>
      <c r="F40" s="30"/>
    </row>
    <row r="41" spans="1:6">
      <c r="A41" s="3"/>
      <c r="B41" s="27" t="s">
        <v>71</v>
      </c>
      <c r="C41" s="27" t="s">
        <v>72</v>
      </c>
      <c r="D41" s="59" t="s">
        <v>90</v>
      </c>
      <c r="E41" s="59" t="s">
        <v>94</v>
      </c>
      <c r="F41" s="28" t="s">
        <v>6</v>
      </c>
    </row>
    <row r="42" spans="1:6">
      <c r="A42" s="3"/>
      <c r="B42" s="40"/>
      <c r="C42" s="48"/>
      <c r="D42" s="60"/>
      <c r="E42" s="60"/>
      <c r="F42" s="65">
        <f>(D42*60+E42)/120</f>
        <v>0</v>
      </c>
    </row>
    <row r="43" spans="1:6">
      <c r="A43" s="3"/>
      <c r="B43" s="40"/>
      <c r="C43" s="40"/>
      <c r="D43" s="60"/>
      <c r="E43" s="60"/>
      <c r="F43" s="65">
        <f>(D43*60+E43)/120</f>
        <v>0</v>
      </c>
    </row>
    <row r="44" spans="1:6">
      <c r="A44" s="3"/>
      <c r="B44" s="40"/>
      <c r="C44" s="40"/>
      <c r="D44" s="60"/>
      <c r="E44" s="60"/>
      <c r="F44" s="65">
        <f t="shared" ref="F44:F49" si="3">(D44*60+E44)/120</f>
        <v>0</v>
      </c>
    </row>
    <row r="45" spans="1:6">
      <c r="A45" s="3"/>
      <c r="B45" s="40"/>
      <c r="C45" s="40"/>
      <c r="D45" s="60"/>
      <c r="E45" s="60"/>
      <c r="F45" s="65">
        <f t="shared" si="3"/>
        <v>0</v>
      </c>
    </row>
    <row r="46" spans="1:6">
      <c r="A46" s="3"/>
      <c r="B46" s="40"/>
      <c r="C46" s="40"/>
      <c r="D46" s="60"/>
      <c r="E46" s="60"/>
      <c r="F46" s="65">
        <f t="shared" si="3"/>
        <v>0</v>
      </c>
    </row>
    <row r="47" spans="1:6">
      <c r="A47" s="3"/>
      <c r="B47" s="40"/>
      <c r="C47" s="40"/>
      <c r="D47" s="60"/>
      <c r="E47" s="60"/>
      <c r="F47" s="65">
        <f t="shared" si="3"/>
        <v>0</v>
      </c>
    </row>
    <row r="48" spans="1:6">
      <c r="A48" s="3"/>
      <c r="B48" s="40"/>
      <c r="C48" s="40"/>
      <c r="D48" s="60"/>
      <c r="E48" s="60"/>
      <c r="F48" s="65">
        <f t="shared" si="3"/>
        <v>0</v>
      </c>
    </row>
    <row r="49" spans="1:6">
      <c r="A49" s="3"/>
      <c r="B49" s="50"/>
      <c r="C49" s="50"/>
      <c r="D49" s="61"/>
      <c r="E49" s="61"/>
      <c r="F49" s="65">
        <f t="shared" si="3"/>
        <v>0</v>
      </c>
    </row>
    <row r="50" spans="1:6">
      <c r="A50" s="3"/>
      <c r="D50" s="26" t="s">
        <v>74</v>
      </c>
      <c r="E50" s="26"/>
      <c r="F50" s="81">
        <f>SUM(F42:F49)</f>
        <v>0</v>
      </c>
    </row>
    <row r="51" spans="1:6">
      <c r="A51" s="3"/>
    </row>
    <row r="52" spans="1:6">
      <c r="A52" s="24" t="s">
        <v>127</v>
      </c>
      <c r="B52" s="30"/>
      <c r="C52" s="30"/>
      <c r="D52" s="30"/>
      <c r="E52" s="30"/>
      <c r="F52" s="30"/>
    </row>
    <row r="53" spans="1:6">
      <c r="A53" s="24"/>
      <c r="B53" s="30"/>
      <c r="C53" s="63" t="s">
        <v>98</v>
      </c>
      <c r="D53" s="30"/>
      <c r="E53" s="30"/>
      <c r="F53" s="30"/>
    </row>
    <row r="54" spans="1:6">
      <c r="A54" s="3"/>
      <c r="B54" s="27" t="s">
        <v>71</v>
      </c>
      <c r="C54" s="27" t="s">
        <v>72</v>
      </c>
      <c r="D54" s="59" t="s">
        <v>90</v>
      </c>
      <c r="E54" s="59" t="s">
        <v>94</v>
      </c>
      <c r="F54" s="28" t="s">
        <v>6</v>
      </c>
    </row>
    <row r="55" spans="1:6">
      <c r="A55" s="3"/>
      <c r="B55" s="40"/>
      <c r="C55" s="48"/>
      <c r="D55" s="60"/>
      <c r="E55" s="60"/>
      <c r="F55" s="65">
        <f>(D55*60+E55)/120</f>
        <v>0</v>
      </c>
    </row>
    <row r="56" spans="1:6">
      <c r="A56" s="3"/>
      <c r="B56" s="40"/>
      <c r="C56" s="48"/>
      <c r="D56" s="60"/>
      <c r="E56" s="60"/>
      <c r="F56" s="65">
        <f>(D56*60+E56)/120</f>
        <v>0</v>
      </c>
    </row>
    <row r="57" spans="1:6">
      <c r="A57" s="3"/>
      <c r="B57" s="40"/>
      <c r="C57" s="40"/>
      <c r="D57" s="60"/>
      <c r="E57" s="60"/>
      <c r="F57" s="65">
        <f t="shared" ref="F57:F62" si="4">(D57*60+E57)/120</f>
        <v>0</v>
      </c>
    </row>
    <row r="58" spans="1:6">
      <c r="A58" s="3"/>
      <c r="B58" s="40"/>
      <c r="C58" s="40"/>
      <c r="D58" s="60"/>
      <c r="E58" s="60"/>
      <c r="F58" s="65">
        <f t="shared" si="4"/>
        <v>0</v>
      </c>
    </row>
    <row r="59" spans="1:6">
      <c r="A59" s="3"/>
      <c r="B59" s="40"/>
      <c r="C59" s="40"/>
      <c r="D59" s="60"/>
      <c r="E59" s="60"/>
      <c r="F59" s="65">
        <f t="shared" si="4"/>
        <v>0</v>
      </c>
    </row>
    <row r="60" spans="1:6">
      <c r="A60" s="3"/>
      <c r="B60" s="40"/>
      <c r="C60" s="40"/>
      <c r="D60" s="60"/>
      <c r="E60" s="60"/>
      <c r="F60" s="65">
        <f t="shared" si="4"/>
        <v>0</v>
      </c>
    </row>
    <row r="61" spans="1:6">
      <c r="A61" s="3"/>
      <c r="B61" s="40"/>
      <c r="C61" s="40"/>
      <c r="D61" s="60"/>
      <c r="E61" s="60"/>
      <c r="F61" s="65">
        <f t="shared" si="4"/>
        <v>0</v>
      </c>
    </row>
    <row r="62" spans="1:6">
      <c r="A62" s="3"/>
      <c r="B62" s="50"/>
      <c r="C62" s="50"/>
      <c r="D62" s="61"/>
      <c r="E62" s="61"/>
      <c r="F62" s="65">
        <f t="shared" si="4"/>
        <v>0</v>
      </c>
    </row>
    <row r="63" spans="1:6">
      <c r="A63" s="3"/>
      <c r="D63" s="26" t="s">
        <v>74</v>
      </c>
      <c r="E63" s="26"/>
      <c r="F63" s="81">
        <f>SUM(F55:F62)</f>
        <v>0</v>
      </c>
    </row>
    <row r="64" spans="1:6">
      <c r="A64" s="3"/>
    </row>
    <row r="65" spans="1:6">
      <c r="A65" s="24" t="s">
        <v>76</v>
      </c>
      <c r="B65" s="30"/>
      <c r="C65" s="30"/>
      <c r="D65" s="30"/>
      <c r="E65" s="30"/>
      <c r="F65" s="30"/>
    </row>
    <row r="66" spans="1:6">
      <c r="A66" s="3"/>
      <c r="B66" s="27" t="s">
        <v>71</v>
      </c>
      <c r="C66" s="27" t="s">
        <v>72</v>
      </c>
      <c r="D66" s="59" t="s">
        <v>90</v>
      </c>
      <c r="E66" s="59" t="s">
        <v>94</v>
      </c>
      <c r="F66" s="28" t="s">
        <v>6</v>
      </c>
    </row>
    <row r="67" spans="1:6">
      <c r="A67" s="3"/>
      <c r="B67" s="40"/>
      <c r="C67" s="48"/>
      <c r="D67" s="60"/>
      <c r="E67" s="60"/>
      <c r="F67" s="65">
        <f>(D67*60+E67)/120</f>
        <v>0</v>
      </c>
    </row>
    <row r="68" spans="1:6">
      <c r="A68" s="3"/>
      <c r="B68" s="40"/>
      <c r="C68" s="40"/>
      <c r="D68" s="60"/>
      <c r="E68" s="60"/>
      <c r="F68" s="65">
        <f>(D68*60+E68)/120</f>
        <v>0</v>
      </c>
    </row>
    <row r="69" spans="1:6">
      <c r="A69" s="3"/>
      <c r="B69" s="40"/>
      <c r="C69" s="40"/>
      <c r="D69" s="60"/>
      <c r="E69" s="60"/>
      <c r="F69" s="65">
        <f t="shared" ref="F69:F74" si="5">(D69*60+E69)/120</f>
        <v>0</v>
      </c>
    </row>
    <row r="70" spans="1:6">
      <c r="A70" s="3"/>
      <c r="B70" s="40"/>
      <c r="C70" s="40"/>
      <c r="D70" s="60"/>
      <c r="E70" s="60"/>
      <c r="F70" s="65">
        <f t="shared" si="5"/>
        <v>0</v>
      </c>
    </row>
    <row r="71" spans="1:6">
      <c r="A71" s="3"/>
      <c r="B71" s="40"/>
      <c r="C71" s="40"/>
      <c r="D71" s="60"/>
      <c r="E71" s="60"/>
      <c r="F71" s="65">
        <f t="shared" si="5"/>
        <v>0</v>
      </c>
    </row>
    <row r="72" spans="1:6">
      <c r="A72" s="3"/>
      <c r="B72" s="40"/>
      <c r="C72" s="40"/>
      <c r="D72" s="60"/>
      <c r="E72" s="60"/>
      <c r="F72" s="65">
        <f t="shared" si="5"/>
        <v>0</v>
      </c>
    </row>
    <row r="73" spans="1:6">
      <c r="A73" s="3"/>
      <c r="B73" s="40"/>
      <c r="C73" s="40"/>
      <c r="D73" s="60"/>
      <c r="E73" s="60"/>
      <c r="F73" s="65">
        <f t="shared" si="5"/>
        <v>0</v>
      </c>
    </row>
    <row r="74" spans="1:6">
      <c r="A74" s="3"/>
      <c r="B74" s="50"/>
      <c r="C74" s="50"/>
      <c r="D74" s="61"/>
      <c r="E74" s="61"/>
      <c r="F74" s="65">
        <f t="shared" si="5"/>
        <v>0</v>
      </c>
    </row>
    <row r="75" spans="1:6">
      <c r="A75" s="3"/>
      <c r="D75" s="26" t="s">
        <v>74</v>
      </c>
      <c r="E75" s="26"/>
      <c r="F75" s="81">
        <f>SUM(F67:F74)</f>
        <v>0</v>
      </c>
    </row>
  </sheetData>
  <sheetProtection algorithmName="SHA-512" hashValue="0D5HWSlglJeYXhOBH/EEPiLX0Qd769/p27falb/lsK7cwhB/XtL35VlsByWDX4yB06CAczMAXgw6ISOX1kU2oA==" saltValue="hZp04AR2DEJYfKSklE5T5w==" spinCount="100000" sheet="1" objects="1" scenarios="1"/>
  <pageMargins left="0.7" right="0.7" top="0.75" bottom="0.75" header="0.3" footer="0.3"/>
  <pageSetup scale="62"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0DB4E-A145-49D4-9AEE-469311E2C09B}">
  <sheetPr>
    <pageSetUpPr fitToPage="1"/>
  </sheetPr>
  <dimension ref="A1:I59"/>
  <sheetViews>
    <sheetView workbookViewId="0">
      <selection activeCell="E44" sqref="E43:E50"/>
    </sheetView>
  </sheetViews>
  <sheetFormatPr defaultRowHeight="15"/>
  <cols>
    <col min="1" max="1" width="4.5703125" customWidth="1"/>
    <col min="2" max="2" width="51.28515625" customWidth="1"/>
    <col min="3" max="3" width="11.42578125" style="40" customWidth="1"/>
    <col min="4" max="4" width="19" style="40" bestFit="1" customWidth="1"/>
    <col min="5" max="5" width="9.5703125" style="64" bestFit="1" customWidth="1"/>
  </cols>
  <sheetData>
    <row r="1" spans="1:5" ht="18.75">
      <c r="A1" s="29" t="s">
        <v>78</v>
      </c>
    </row>
    <row r="3" spans="1:5">
      <c r="A3" s="24" t="s">
        <v>82</v>
      </c>
      <c r="B3" s="25"/>
      <c r="C3" s="41"/>
      <c r="D3" s="41"/>
      <c r="E3" s="67"/>
    </row>
    <row r="4" spans="1:5">
      <c r="A4" s="3"/>
      <c r="B4" s="27" t="s">
        <v>83</v>
      </c>
      <c r="C4" s="42" t="s">
        <v>84</v>
      </c>
      <c r="D4" s="42" t="s">
        <v>1</v>
      </c>
      <c r="E4" s="68" t="s">
        <v>6</v>
      </c>
    </row>
    <row r="5" spans="1:5" ht="30">
      <c r="A5" s="3"/>
      <c r="B5" s="16" t="s">
        <v>79</v>
      </c>
      <c r="C5" s="43"/>
      <c r="D5" s="43"/>
      <c r="E5" s="65">
        <f>MIN(40,((C5+(D5/12))*4))</f>
        <v>0</v>
      </c>
    </row>
    <row r="6" spans="1:5" ht="30">
      <c r="A6" s="3"/>
      <c r="B6" s="16" t="s">
        <v>80</v>
      </c>
      <c r="C6" s="43"/>
      <c r="D6" s="43"/>
      <c r="E6" s="65">
        <f>MIN(30,((C6+(D6/12))*3))</f>
        <v>0</v>
      </c>
    </row>
    <row r="7" spans="1:5" ht="30">
      <c r="A7" s="3"/>
      <c r="B7" s="36" t="s">
        <v>81</v>
      </c>
      <c r="C7" s="44"/>
      <c r="D7" s="44"/>
      <c r="E7" s="66">
        <f>MIN(20,((C7+(D7/12))*1))</f>
        <v>0</v>
      </c>
    </row>
    <row r="8" spans="1:5">
      <c r="A8" s="3"/>
      <c r="D8" s="45" t="s">
        <v>74</v>
      </c>
      <c r="E8" s="64">
        <f>MIN(40,SUM(E5:E7))</f>
        <v>0</v>
      </c>
    </row>
    <row r="9" spans="1:5">
      <c r="A9" s="3"/>
    </row>
    <row r="10" spans="1:5">
      <c r="A10" s="24" t="s">
        <v>85</v>
      </c>
      <c r="B10" s="25"/>
      <c r="C10" s="41"/>
      <c r="D10" s="41"/>
      <c r="E10" s="67"/>
    </row>
    <row r="11" spans="1:5">
      <c r="A11" s="3"/>
      <c r="B11" s="27" t="s">
        <v>83</v>
      </c>
      <c r="C11" s="42" t="s">
        <v>84</v>
      </c>
      <c r="D11" s="42" t="s">
        <v>1</v>
      </c>
      <c r="E11" s="68" t="s">
        <v>6</v>
      </c>
    </row>
    <row r="12" spans="1:5" ht="30">
      <c r="A12" s="3"/>
      <c r="B12" s="16" t="s">
        <v>86</v>
      </c>
      <c r="C12" s="43"/>
      <c r="D12" s="43"/>
      <c r="E12" s="65">
        <f>MIN(10,((C12+(D12/12))*0.5))</f>
        <v>0</v>
      </c>
    </row>
    <row r="13" spans="1:5">
      <c r="A13" s="3"/>
      <c r="B13" s="36" t="s">
        <v>87</v>
      </c>
      <c r="C13" s="44"/>
      <c r="D13" s="44"/>
      <c r="E13" s="66">
        <f>MIN(10,((C13+(D13/12))*0.5))</f>
        <v>0</v>
      </c>
    </row>
    <row r="14" spans="1:5">
      <c r="A14" s="3"/>
      <c r="D14" s="45" t="s">
        <v>74</v>
      </c>
      <c r="E14" s="64">
        <f>MIN(20,SUM(E12:E13))</f>
        <v>0</v>
      </c>
    </row>
    <row r="15" spans="1:5">
      <c r="A15" s="3"/>
    </row>
    <row r="16" spans="1:5">
      <c r="A16" s="24" t="s">
        <v>88</v>
      </c>
      <c r="B16" s="30"/>
      <c r="C16" s="46"/>
      <c r="D16" s="46"/>
      <c r="E16" s="69"/>
    </row>
    <row r="17" spans="1:9">
      <c r="A17" s="24"/>
      <c r="B17" s="30" t="s">
        <v>89</v>
      </c>
      <c r="C17" s="63" t="s">
        <v>98</v>
      </c>
      <c r="D17" s="46"/>
      <c r="E17" s="69"/>
    </row>
    <row r="18" spans="1:9">
      <c r="A18" s="3"/>
      <c r="B18" s="27" t="s">
        <v>91</v>
      </c>
      <c r="C18" s="42" t="s">
        <v>72</v>
      </c>
      <c r="D18" s="42" t="s">
        <v>90</v>
      </c>
      <c r="E18" s="68" t="s">
        <v>6</v>
      </c>
    </row>
    <row r="19" spans="1:9">
      <c r="A19" s="3"/>
      <c r="B19" s="51"/>
      <c r="C19" s="47"/>
      <c r="D19" s="57"/>
      <c r="E19" s="65">
        <f>(D19*0.5)</f>
        <v>0</v>
      </c>
    </row>
    <row r="20" spans="1:9">
      <c r="A20" s="3"/>
      <c r="B20" s="51"/>
      <c r="C20" s="47"/>
      <c r="D20" s="57"/>
      <c r="E20" s="65">
        <f>(D20*0.5)</f>
        <v>0</v>
      </c>
    </row>
    <row r="21" spans="1:9">
      <c r="A21" s="3"/>
      <c r="B21" s="51"/>
      <c r="C21" s="47"/>
      <c r="D21" s="57"/>
      <c r="E21" s="65">
        <f t="shared" ref="E21:E38" si="0">(D21*0.5)</f>
        <v>0</v>
      </c>
    </row>
    <row r="22" spans="1:9">
      <c r="A22" s="3"/>
      <c r="B22" s="51"/>
      <c r="C22" s="47"/>
      <c r="D22" s="57"/>
      <c r="E22" s="65">
        <f t="shared" si="0"/>
        <v>0</v>
      </c>
    </row>
    <row r="23" spans="1:9">
      <c r="A23" s="3"/>
      <c r="B23" s="51"/>
      <c r="C23" s="47"/>
      <c r="D23" s="57"/>
      <c r="E23" s="65">
        <f t="shared" si="0"/>
        <v>0</v>
      </c>
    </row>
    <row r="24" spans="1:9">
      <c r="A24" s="3"/>
      <c r="B24" s="51"/>
      <c r="C24" s="47"/>
      <c r="D24" s="57"/>
      <c r="E24" s="65">
        <f t="shared" si="0"/>
        <v>0</v>
      </c>
    </row>
    <row r="25" spans="1:9">
      <c r="A25" s="3"/>
      <c r="B25" s="51"/>
      <c r="C25" s="47"/>
      <c r="D25" s="57"/>
      <c r="E25" s="65">
        <f t="shared" si="0"/>
        <v>0</v>
      </c>
    </row>
    <row r="26" spans="1:9">
      <c r="A26" s="3"/>
      <c r="B26" s="51"/>
      <c r="C26" s="47"/>
      <c r="D26" s="57"/>
      <c r="E26" s="65">
        <f t="shared" si="0"/>
        <v>0</v>
      </c>
    </row>
    <row r="27" spans="1:9">
      <c r="A27" s="3"/>
      <c r="B27" s="51"/>
      <c r="C27" s="47"/>
      <c r="D27" s="57"/>
      <c r="E27" s="65">
        <f t="shared" si="0"/>
        <v>0</v>
      </c>
    </row>
    <row r="28" spans="1:9">
      <c r="A28" s="3"/>
      <c r="B28" s="51"/>
      <c r="C28" s="47"/>
      <c r="D28" s="57"/>
      <c r="E28" s="65">
        <f t="shared" si="0"/>
        <v>0</v>
      </c>
    </row>
    <row r="29" spans="1:9">
      <c r="A29" s="3"/>
      <c r="B29" s="51"/>
      <c r="C29" s="47"/>
      <c r="D29" s="57"/>
      <c r="E29" s="65">
        <f t="shared" si="0"/>
        <v>0</v>
      </c>
    </row>
    <row r="30" spans="1:9">
      <c r="A30" s="3"/>
      <c r="B30" s="51"/>
      <c r="C30" s="47"/>
      <c r="D30" s="57"/>
      <c r="E30" s="65">
        <f t="shared" si="0"/>
        <v>0</v>
      </c>
    </row>
    <row r="31" spans="1:9">
      <c r="A31" s="3"/>
      <c r="B31" s="51"/>
      <c r="C31" s="47"/>
      <c r="D31" s="57"/>
      <c r="E31" s="65">
        <f t="shared" si="0"/>
        <v>0</v>
      </c>
    </row>
    <row r="32" spans="1:9">
      <c r="A32" s="3"/>
      <c r="B32" s="51"/>
      <c r="C32" s="47"/>
      <c r="D32" s="57"/>
      <c r="E32" s="65">
        <f t="shared" si="0"/>
        <v>0</v>
      </c>
      <c r="I32" t="s">
        <v>99</v>
      </c>
    </row>
    <row r="33" spans="1:5">
      <c r="A33" s="3"/>
      <c r="B33" s="51"/>
      <c r="C33" s="47"/>
      <c r="D33" s="57"/>
      <c r="E33" s="65">
        <f t="shared" si="0"/>
        <v>0</v>
      </c>
    </row>
    <row r="34" spans="1:5">
      <c r="A34" s="3"/>
      <c r="B34" s="51"/>
      <c r="C34" s="47"/>
      <c r="D34" s="57"/>
      <c r="E34" s="65">
        <f t="shared" si="0"/>
        <v>0</v>
      </c>
    </row>
    <row r="35" spans="1:5">
      <c r="A35" s="3"/>
      <c r="B35" s="51"/>
      <c r="C35" s="47"/>
      <c r="D35" s="57"/>
      <c r="E35" s="65">
        <f t="shared" si="0"/>
        <v>0</v>
      </c>
    </row>
    <row r="36" spans="1:5">
      <c r="A36" s="3"/>
      <c r="B36" s="51"/>
      <c r="C36" s="47"/>
      <c r="D36" s="57"/>
      <c r="E36" s="65">
        <f t="shared" si="0"/>
        <v>0</v>
      </c>
    </row>
    <row r="37" spans="1:5">
      <c r="A37" s="3"/>
      <c r="B37" s="51"/>
      <c r="C37" s="47"/>
      <c r="D37" s="57"/>
      <c r="E37" s="65">
        <f t="shared" si="0"/>
        <v>0</v>
      </c>
    </row>
    <row r="38" spans="1:5">
      <c r="A38" s="3"/>
      <c r="B38" s="52"/>
      <c r="C38" s="56"/>
      <c r="D38" s="58"/>
      <c r="E38" s="65">
        <f t="shared" si="0"/>
        <v>0</v>
      </c>
    </row>
    <row r="39" spans="1:5">
      <c r="A39" s="3"/>
      <c r="B39" s="37"/>
      <c r="C39" s="43"/>
      <c r="D39" s="45" t="s">
        <v>74</v>
      </c>
      <c r="E39" s="82">
        <f>MIN(10,SUM(E19:E38))</f>
        <v>0</v>
      </c>
    </row>
    <row r="40" spans="1:5">
      <c r="A40" s="24" t="s">
        <v>99</v>
      </c>
      <c r="B40" s="30" t="s">
        <v>125</v>
      </c>
      <c r="C40" s="46"/>
      <c r="D40" s="46"/>
      <c r="E40" s="69"/>
    </row>
    <row r="41" spans="1:5">
      <c r="A41" s="24"/>
      <c r="B41" s="30"/>
      <c r="C41" s="63" t="s">
        <v>98</v>
      </c>
      <c r="D41" s="46"/>
      <c r="E41" s="69"/>
    </row>
    <row r="42" spans="1:5">
      <c r="A42" s="3"/>
      <c r="B42" s="27" t="s">
        <v>91</v>
      </c>
      <c r="C42" s="42" t="s">
        <v>72</v>
      </c>
      <c r="D42" s="42" t="s">
        <v>90</v>
      </c>
      <c r="E42" s="68" t="s">
        <v>6</v>
      </c>
    </row>
    <row r="43" spans="1:5">
      <c r="A43" s="3"/>
      <c r="B43" s="51"/>
      <c r="C43" s="47"/>
      <c r="D43" s="43">
        <v>1</v>
      </c>
      <c r="E43" s="65">
        <f>(D43*0.5)</f>
        <v>0.5</v>
      </c>
    </row>
    <row r="44" spans="1:5">
      <c r="A44" s="3"/>
      <c r="B44" s="51"/>
      <c r="C44" s="47"/>
      <c r="D44" s="43"/>
      <c r="E44" s="65">
        <f t="shared" ref="E44:E50" si="1">(D44*0.5)</f>
        <v>0</v>
      </c>
    </row>
    <row r="45" spans="1:5" ht="15" customHeight="1">
      <c r="A45" s="3"/>
      <c r="B45" s="53"/>
      <c r="C45" s="48"/>
      <c r="D45" s="60"/>
      <c r="E45" s="65">
        <f t="shared" si="1"/>
        <v>0</v>
      </c>
    </row>
    <row r="46" spans="1:5">
      <c r="A46" s="3"/>
      <c r="B46" s="40"/>
      <c r="C46" s="48"/>
      <c r="D46" s="60"/>
      <c r="E46" s="65">
        <f t="shared" si="1"/>
        <v>0</v>
      </c>
    </row>
    <row r="47" spans="1:5">
      <c r="A47" s="3"/>
      <c r="B47" s="40"/>
      <c r="C47" s="48"/>
      <c r="D47" s="60"/>
      <c r="E47" s="65">
        <f t="shared" si="1"/>
        <v>0</v>
      </c>
    </row>
    <row r="48" spans="1:5">
      <c r="A48" s="3"/>
      <c r="B48" s="40"/>
      <c r="C48" s="48"/>
      <c r="D48" s="60"/>
      <c r="E48" s="65">
        <f t="shared" si="1"/>
        <v>0</v>
      </c>
    </row>
    <row r="49" spans="1:5">
      <c r="A49" s="3"/>
      <c r="B49" s="40"/>
      <c r="C49" s="48"/>
      <c r="D49" s="60"/>
      <c r="E49" s="65">
        <f t="shared" si="1"/>
        <v>0</v>
      </c>
    </row>
    <row r="50" spans="1:5">
      <c r="A50" s="3"/>
      <c r="B50" s="50"/>
      <c r="C50" s="49"/>
      <c r="D50" s="61"/>
      <c r="E50" s="65">
        <f t="shared" si="1"/>
        <v>0</v>
      </c>
    </row>
    <row r="51" spans="1:5">
      <c r="A51" s="3"/>
      <c r="D51" s="45" t="s">
        <v>74</v>
      </c>
      <c r="E51" s="81">
        <f>MIN(8,SUM(E43:E50))</f>
        <v>0.5</v>
      </c>
    </row>
    <row r="52" spans="1:5">
      <c r="A52" s="24"/>
      <c r="B52" s="30" t="s">
        <v>92</v>
      </c>
      <c r="C52" s="46"/>
      <c r="D52" s="46"/>
      <c r="E52" s="69"/>
    </row>
    <row r="53" spans="1:5">
      <c r="A53" s="3"/>
      <c r="B53" s="27" t="s">
        <v>83</v>
      </c>
      <c r="C53" s="42" t="s">
        <v>84</v>
      </c>
      <c r="D53" s="42" t="s">
        <v>1</v>
      </c>
      <c r="E53" s="68" t="s">
        <v>6</v>
      </c>
    </row>
    <row r="54" spans="1:5">
      <c r="A54" s="3"/>
      <c r="B54" s="37" t="s">
        <v>121</v>
      </c>
      <c r="C54" s="43"/>
      <c r="D54" s="43"/>
      <c r="E54" s="65">
        <f>MIN(10,((C54+(D54/12))*1))</f>
        <v>0</v>
      </c>
    </row>
    <row r="55" spans="1:5">
      <c r="A55" s="3"/>
      <c r="B55" s="37" t="s">
        <v>122</v>
      </c>
      <c r="C55" s="43"/>
      <c r="D55" s="43"/>
      <c r="E55" s="65">
        <f t="shared" ref="E55:E56" si="2">MIN(10,((C55+(D55/12))*1))</f>
        <v>0</v>
      </c>
    </row>
    <row r="56" spans="1:5" ht="15" customHeight="1">
      <c r="A56" s="3"/>
      <c r="B56" s="38" t="s">
        <v>123</v>
      </c>
      <c r="C56" s="43"/>
      <c r="D56" s="60"/>
      <c r="E56" s="65">
        <f t="shared" si="2"/>
        <v>0</v>
      </c>
    </row>
    <row r="57" spans="1:5">
      <c r="A57" s="3"/>
      <c r="B57" s="39" t="s">
        <v>124</v>
      </c>
      <c r="C57" s="44"/>
      <c r="D57" s="61"/>
      <c r="E57" s="66">
        <f>MIN(10,((C57+(D57/12))*2))</f>
        <v>0</v>
      </c>
    </row>
    <row r="58" spans="1:5">
      <c r="A58" s="3"/>
      <c r="D58" s="45" t="s">
        <v>74</v>
      </c>
      <c r="E58" s="64">
        <f>MIN(10,SUM(E54:E57))</f>
        <v>0</v>
      </c>
    </row>
    <row r="59" spans="1:5">
      <c r="A59" s="3"/>
    </row>
  </sheetData>
  <sheetProtection algorithmName="SHA-512" hashValue="08+0C+zoEl90GIfu/0OrBY0CqhFl6LRxESngycMI1pg/2BiSd91ZjXmVRDPtHgUzJOMCB0xYW3nBljV1MxrQPQ==" saltValue="+yjvYv5Vra7VzI42aIFpeQ==" spinCount="100000" sheet="1" objects="1" scenarios="1"/>
  <pageMargins left="0.7" right="0.7" top="0.75" bottom="0.75" header="0.3" footer="0.3"/>
  <pageSetup scale="6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Criteria</vt:lpstr>
      <vt:lpstr>Education</vt:lpstr>
      <vt:lpstr>Training Point Calculator-Tally</vt:lpstr>
      <vt:lpstr>Work Years-Tally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Monell, Lynna</dc:creator>
  <cp:lastModifiedBy>Monell, Lynna</cp:lastModifiedBy>
  <cp:lastPrinted>2021-12-16T17:51:57Z</cp:lastPrinted>
  <dcterms:created xsi:type="dcterms:W3CDTF">2021-09-10T22:50:18Z</dcterms:created>
  <dcterms:modified xsi:type="dcterms:W3CDTF">2025-12-19T23:20:25Z</dcterms:modified>
</cp:coreProperties>
</file>